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b_Prototypage 25-26/Proto 25-26 FRANCO/"/>
    </mc:Choice>
  </mc:AlternateContent>
  <xr:revisionPtr revIDLastSave="5" documentId="8_{0763A702-5A5A-4379-807E-07E9A3B102E8}" xr6:coauthVersionLast="47" xr6:coauthVersionMax="47" xr10:uidLastSave="{1407F7CA-6D0B-4840-AD67-6F8535221CC2}"/>
  <bookViews>
    <workbookView xWindow="-120" yWindow="-120" windowWidth="29040" windowHeight="15840" tabRatio="762" activeTab="5" xr2:uid="{00000000-000D-0000-FFFF-FFFF00000000}"/>
  </bookViews>
  <sheets>
    <sheet name="Page sommaire (protégé)" sheetId="4" r:id="rId1"/>
    <sheet name="Allocation &amp; Origine (protégé)" sheetId="6" r:id="rId2"/>
    <sheet name="Détail des coûts" sheetId="1" r:id="rId3"/>
    <sheet name="Explication des écarts" sheetId="3" r:id="rId4"/>
    <sheet name="Part. finan. &amp; Aide gouv." sheetId="8" r:id="rId5"/>
    <sheet name="Instructions" sheetId="9" r:id="rId6"/>
  </sheets>
  <definedNames>
    <definedName name="_xlnm.Print_Titles" localSheetId="2">'Détail des coûts'!$12:$12</definedName>
    <definedName name="_xlnm.Print_Titles" localSheetId="0">'Page sommaire (protégé)'!$11:$11</definedName>
    <definedName name="_xlnm.Print_Area" localSheetId="1">'Allocation &amp; Origine (protégé)'!$A$2:$R$52</definedName>
    <definedName name="_xlnm.Print_Area" localSheetId="2">'Détail des coûts'!$A$2:$P$172</definedName>
    <definedName name="_xlnm.Print_Area" localSheetId="3">'Explication des écarts'!$A$1:$E$58</definedName>
    <definedName name="_xlnm.Print_Area" localSheetId="0">'Page sommaire (protégé)'!$A$2:$I$47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4" i="1" l="1"/>
  <c r="H64" i="8" l="1"/>
  <c r="C39" i="4"/>
  <c r="G39" i="4" l="1"/>
  <c r="G74" i="8" l="1"/>
  <c r="H72" i="8" l="1"/>
  <c r="H71" i="8"/>
  <c r="H70" i="8"/>
  <c r="H69" i="8"/>
  <c r="H68" i="8"/>
  <c r="H67" i="8"/>
  <c r="H65" i="8"/>
  <c r="P169" i="1"/>
  <c r="M169" i="1"/>
  <c r="L169" i="1"/>
  <c r="P167" i="1"/>
  <c r="L167" i="1"/>
  <c r="P162" i="1"/>
  <c r="M162" i="1"/>
  <c r="L162" i="1"/>
  <c r="P161" i="1"/>
  <c r="M161" i="1"/>
  <c r="L161" i="1"/>
  <c r="P160" i="1"/>
  <c r="M160" i="1"/>
  <c r="L160" i="1"/>
  <c r="P159" i="1"/>
  <c r="M159" i="1"/>
  <c r="L159" i="1"/>
  <c r="P157" i="1"/>
  <c r="M157" i="1"/>
  <c r="L157" i="1"/>
  <c r="P156" i="1"/>
  <c r="M156" i="1"/>
  <c r="L156" i="1"/>
  <c r="P155" i="1"/>
  <c r="M155" i="1"/>
  <c r="L155" i="1"/>
  <c r="P146" i="1"/>
  <c r="M146" i="1"/>
  <c r="L146" i="1"/>
  <c r="P145" i="1"/>
  <c r="M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0" i="1"/>
  <c r="M130" i="1"/>
  <c r="L130" i="1"/>
  <c r="P129" i="1"/>
  <c r="M129" i="1"/>
  <c r="L129" i="1"/>
  <c r="P128" i="1"/>
  <c r="M128" i="1"/>
  <c r="L128" i="1"/>
  <c r="P127" i="1"/>
  <c r="M127" i="1"/>
  <c r="L127" i="1"/>
  <c r="P126" i="1"/>
  <c r="M126" i="1"/>
  <c r="L126" i="1"/>
  <c r="P125" i="1"/>
  <c r="M125" i="1"/>
  <c r="L125" i="1"/>
  <c r="P124" i="1"/>
  <c r="M124" i="1"/>
  <c r="L124" i="1"/>
  <c r="P123" i="1"/>
  <c r="M123" i="1"/>
  <c r="L123" i="1"/>
  <c r="P122" i="1"/>
  <c r="M122" i="1"/>
  <c r="L122" i="1"/>
  <c r="P115" i="1"/>
  <c r="M115" i="1"/>
  <c r="L115" i="1"/>
  <c r="P114" i="1"/>
  <c r="M114" i="1"/>
  <c r="L114" i="1"/>
  <c r="P113" i="1"/>
  <c r="M113" i="1"/>
  <c r="L113" i="1"/>
  <c r="P112" i="1"/>
  <c r="M112" i="1"/>
  <c r="L112" i="1"/>
  <c r="P111" i="1"/>
  <c r="M111" i="1"/>
  <c r="L111" i="1"/>
  <c r="P109" i="1"/>
  <c r="M109" i="1"/>
  <c r="L109" i="1"/>
  <c r="P108" i="1"/>
  <c r="M108" i="1"/>
  <c r="L108" i="1"/>
  <c r="P107" i="1"/>
  <c r="M107" i="1"/>
  <c r="L107" i="1"/>
  <c r="P106" i="1"/>
  <c r="M106" i="1"/>
  <c r="L106" i="1"/>
  <c r="P105" i="1"/>
  <c r="M105" i="1"/>
  <c r="L105" i="1"/>
  <c r="P104" i="1"/>
  <c r="M104" i="1"/>
  <c r="L104" i="1"/>
  <c r="P100" i="1"/>
  <c r="M100" i="1"/>
  <c r="L100" i="1"/>
  <c r="P99" i="1"/>
  <c r="M99" i="1"/>
  <c r="L99" i="1"/>
  <c r="P98" i="1"/>
  <c r="M98" i="1"/>
  <c r="L98" i="1"/>
  <c r="P94" i="1"/>
  <c r="M94" i="1"/>
  <c r="L94" i="1"/>
  <c r="P93" i="1"/>
  <c r="M93" i="1"/>
  <c r="L93" i="1"/>
  <c r="P92" i="1"/>
  <c r="M92" i="1"/>
  <c r="L92" i="1"/>
  <c r="P91" i="1"/>
  <c r="M91" i="1"/>
  <c r="L91" i="1"/>
  <c r="P87" i="1"/>
  <c r="M87" i="1"/>
  <c r="L87" i="1"/>
  <c r="P86" i="1"/>
  <c r="M86" i="1"/>
  <c r="L86" i="1"/>
  <c r="P85" i="1"/>
  <c r="M85" i="1"/>
  <c r="L85" i="1"/>
  <c r="P84" i="1"/>
  <c r="M84" i="1"/>
  <c r="L84" i="1"/>
  <c r="P83" i="1"/>
  <c r="M83" i="1"/>
  <c r="L83" i="1"/>
  <c r="P82" i="1"/>
  <c r="M82" i="1"/>
  <c r="L82" i="1"/>
  <c r="P81" i="1"/>
  <c r="M81" i="1"/>
  <c r="L81" i="1"/>
  <c r="P80" i="1"/>
  <c r="M80" i="1"/>
  <c r="L80" i="1"/>
  <c r="P79" i="1"/>
  <c r="M79" i="1"/>
  <c r="L79" i="1"/>
  <c r="P75" i="1"/>
  <c r="M75" i="1"/>
  <c r="L75" i="1"/>
  <c r="P74" i="1"/>
  <c r="M74" i="1"/>
  <c r="L74" i="1"/>
  <c r="P73" i="1"/>
  <c r="M73" i="1"/>
  <c r="L73" i="1"/>
  <c r="P72" i="1"/>
  <c r="M72" i="1"/>
  <c r="L72" i="1"/>
  <c r="P71" i="1"/>
  <c r="M71" i="1"/>
  <c r="L71" i="1"/>
  <c r="P70" i="1"/>
  <c r="M70" i="1"/>
  <c r="L70" i="1"/>
  <c r="P69" i="1"/>
  <c r="M69" i="1"/>
  <c r="L69"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2" i="1"/>
  <c r="M52" i="1"/>
  <c r="L52" i="1"/>
  <c r="P51" i="1"/>
  <c r="M51" i="1"/>
  <c r="L51" i="1"/>
  <c r="P50" i="1"/>
  <c r="M50" i="1"/>
  <c r="L50" i="1"/>
  <c r="P49" i="1"/>
  <c r="M49" i="1"/>
  <c r="L49" i="1"/>
  <c r="P48" i="1"/>
  <c r="M48" i="1"/>
  <c r="L48" i="1"/>
  <c r="P47" i="1"/>
  <c r="M47" i="1"/>
  <c r="L47" i="1"/>
  <c r="P46" i="1"/>
  <c r="M46" i="1"/>
  <c r="L46" i="1"/>
  <c r="P45" i="1"/>
  <c r="M45" i="1"/>
  <c r="L45" i="1"/>
  <c r="P43" i="1"/>
  <c r="M43" i="1"/>
  <c r="L43" i="1"/>
  <c r="P37" i="1"/>
  <c r="M37" i="1"/>
  <c r="L37" i="1"/>
  <c r="P36" i="1"/>
  <c r="M36" i="1"/>
  <c r="L36" i="1"/>
  <c r="P35" i="1"/>
  <c r="M35" i="1"/>
  <c r="L35" i="1"/>
  <c r="P34" i="1"/>
  <c r="M34" i="1"/>
  <c r="L34" i="1"/>
  <c r="P33" i="1"/>
  <c r="M33" i="1"/>
  <c r="L33" i="1"/>
  <c r="P29" i="1"/>
  <c r="M29" i="1"/>
  <c r="L29" i="1"/>
  <c r="P28" i="1"/>
  <c r="M28" i="1"/>
  <c r="L28" i="1"/>
  <c r="P27" i="1"/>
  <c r="M27" i="1"/>
  <c r="L27" i="1"/>
  <c r="P26" i="1"/>
  <c r="M26" i="1"/>
  <c r="L26" i="1"/>
  <c r="P25" i="1"/>
  <c r="M25" i="1"/>
  <c r="L25" i="1"/>
  <c r="P24" i="1"/>
  <c r="M24" i="1"/>
  <c r="L24" i="1"/>
  <c r="P19" i="1"/>
  <c r="M19" i="1"/>
  <c r="L19" i="1"/>
  <c r="C184" i="1"/>
  <c r="C47" i="4" s="1"/>
  <c r="C43" i="6"/>
  <c r="H74" i="8" l="1"/>
  <c r="I115" i="1"/>
  <c r="I114" i="1"/>
  <c r="I113" i="1"/>
  <c r="I112" i="1"/>
  <c r="I111" i="1"/>
  <c r="I109" i="1"/>
  <c r="I108" i="1"/>
  <c r="I107" i="1"/>
  <c r="I106" i="1"/>
  <c r="I105" i="1"/>
  <c r="D43" i="6"/>
  <c r="G46" i="4"/>
  <c r="B46" i="4"/>
  <c r="B45" i="4"/>
  <c r="C45" i="4"/>
  <c r="AB113" i="1"/>
  <c r="Z113" i="1"/>
  <c r="Y113" i="1"/>
  <c r="AB112" i="1"/>
  <c r="Z112" i="1"/>
  <c r="Y112" i="1"/>
  <c r="W113" i="1"/>
  <c r="V113" i="1"/>
  <c r="U113" i="1"/>
  <c r="T113" i="1"/>
  <c r="S113" i="1"/>
  <c r="R113" i="1"/>
  <c r="W112" i="1"/>
  <c r="V112" i="1"/>
  <c r="U112" i="1"/>
  <c r="T112" i="1"/>
  <c r="S112" i="1"/>
  <c r="R112" i="1"/>
  <c r="G113" i="1"/>
  <c r="H113" i="1" s="1"/>
  <c r="G112" i="1"/>
  <c r="H112" i="1" s="1"/>
  <c r="H182" i="1" l="1"/>
  <c r="I45" i="4" s="1"/>
  <c r="G184" i="1"/>
  <c r="G47" i="4" s="1"/>
  <c r="H183" i="1"/>
  <c r="I46" i="4" s="1"/>
  <c r="G45" i="4"/>
  <c r="AA112" i="1"/>
  <c r="AA113" i="1"/>
  <c r="C46" i="4"/>
  <c r="H184" i="1" l="1"/>
  <c r="I47" i="4" s="1"/>
  <c r="Z19" i="1"/>
  <c r="Y19" i="1"/>
  <c r="W19" i="1"/>
  <c r="V19" i="1"/>
  <c r="T19" i="1"/>
  <c r="S19" i="1"/>
  <c r="R19" i="1"/>
  <c r="G19" i="1"/>
  <c r="F20" i="1"/>
  <c r="E20" i="1"/>
  <c r="C20" i="1"/>
  <c r="AA19" i="1" l="1"/>
  <c r="I19" i="1"/>
  <c r="AB19" i="1"/>
  <c r="U19" i="1"/>
  <c r="H19" i="1"/>
  <c r="D6" i="8" l="1"/>
  <c r="D5" i="8"/>
  <c r="D4" i="8"/>
  <c r="D3" i="8"/>
  <c r="C10" i="3"/>
  <c r="C9" i="3"/>
  <c r="C8" i="3"/>
  <c r="C7" i="3"/>
  <c r="C10" i="6"/>
  <c r="C9" i="6"/>
  <c r="C8" i="6"/>
  <c r="C7" i="6"/>
  <c r="C9" i="4"/>
  <c r="C8" i="4"/>
  <c r="C7" i="4"/>
  <c r="C6" i="4"/>
  <c r="H55" i="8"/>
  <c r="H46" i="8"/>
  <c r="H34" i="8"/>
  <c r="H23" i="8"/>
  <c r="H48" i="8" l="1"/>
  <c r="H57" i="8" s="1"/>
  <c r="R111" i="1" l="1"/>
  <c r="S111" i="1"/>
  <c r="T111" i="1"/>
  <c r="U111" i="1"/>
  <c r="V111" i="1"/>
  <c r="W111" i="1"/>
  <c r="Y111" i="1"/>
  <c r="Z111" i="1"/>
  <c r="AB111" i="1"/>
  <c r="R59" i="1"/>
  <c r="S59" i="1"/>
  <c r="T59" i="1"/>
  <c r="U59" i="1"/>
  <c r="V59" i="1"/>
  <c r="W59" i="1"/>
  <c r="Y59" i="1"/>
  <c r="Z59" i="1"/>
  <c r="AB59" i="1"/>
  <c r="R60" i="1"/>
  <c r="S60" i="1"/>
  <c r="T60" i="1"/>
  <c r="U60" i="1"/>
  <c r="V60" i="1"/>
  <c r="W60" i="1"/>
  <c r="Y60" i="1"/>
  <c r="Z60" i="1"/>
  <c r="AB60" i="1"/>
  <c r="R61" i="1"/>
  <c r="S61" i="1"/>
  <c r="T61" i="1"/>
  <c r="U61" i="1"/>
  <c r="V61" i="1"/>
  <c r="W61" i="1"/>
  <c r="Y61" i="1"/>
  <c r="Z61" i="1"/>
  <c r="AB61" i="1"/>
  <c r="R62" i="1"/>
  <c r="S62" i="1"/>
  <c r="T62" i="1"/>
  <c r="U62" i="1"/>
  <c r="V62" i="1"/>
  <c r="W62" i="1"/>
  <c r="Y62" i="1"/>
  <c r="Z62" i="1"/>
  <c r="AB62" i="1"/>
  <c r="R50" i="1"/>
  <c r="S50" i="1"/>
  <c r="T50" i="1"/>
  <c r="U50" i="1"/>
  <c r="V50" i="1"/>
  <c r="W50" i="1"/>
  <c r="Y50" i="1"/>
  <c r="Z50" i="1"/>
  <c r="AB50" i="1"/>
  <c r="G169" i="1"/>
  <c r="D37" i="6" s="1"/>
  <c r="G111" i="1"/>
  <c r="AA111" i="1" s="1"/>
  <c r="I60" i="1"/>
  <c r="I50" i="1"/>
  <c r="G60" i="1"/>
  <c r="H60" i="1" s="1"/>
  <c r="G50" i="1"/>
  <c r="W169" i="1"/>
  <c r="T169" i="1"/>
  <c r="H37" i="6" s="1"/>
  <c r="W167" i="1"/>
  <c r="K35" i="6" s="1"/>
  <c r="T167" i="1"/>
  <c r="H35" i="6" s="1"/>
  <c r="W162" i="1"/>
  <c r="T162" i="1"/>
  <c r="W161" i="1"/>
  <c r="T161" i="1"/>
  <c r="W160" i="1"/>
  <c r="T160" i="1"/>
  <c r="W159" i="1"/>
  <c r="T159" i="1"/>
  <c r="W157" i="1"/>
  <c r="T157" i="1"/>
  <c r="W156" i="1"/>
  <c r="T156" i="1"/>
  <c r="W155" i="1"/>
  <c r="T155" i="1"/>
  <c r="W146" i="1"/>
  <c r="T146" i="1"/>
  <c r="W145" i="1"/>
  <c r="T145" i="1"/>
  <c r="W144" i="1"/>
  <c r="T144" i="1"/>
  <c r="W143" i="1"/>
  <c r="T143" i="1"/>
  <c r="W142" i="1"/>
  <c r="T142" i="1"/>
  <c r="W141" i="1"/>
  <c r="T141" i="1"/>
  <c r="W140" i="1"/>
  <c r="T140" i="1"/>
  <c r="W139" i="1"/>
  <c r="T139" i="1"/>
  <c r="W138" i="1"/>
  <c r="T138" i="1"/>
  <c r="W137" i="1"/>
  <c r="T137" i="1"/>
  <c r="W136" i="1"/>
  <c r="T136" i="1"/>
  <c r="W135" i="1"/>
  <c r="T135" i="1"/>
  <c r="W134" i="1"/>
  <c r="T134" i="1"/>
  <c r="W130" i="1"/>
  <c r="T130" i="1"/>
  <c r="W129" i="1"/>
  <c r="T129" i="1"/>
  <c r="W128" i="1"/>
  <c r="T128" i="1"/>
  <c r="W127" i="1"/>
  <c r="T127" i="1"/>
  <c r="W126" i="1"/>
  <c r="T126" i="1"/>
  <c r="W125" i="1"/>
  <c r="T125" i="1"/>
  <c r="W124" i="1"/>
  <c r="T124" i="1"/>
  <c r="W123" i="1"/>
  <c r="T123" i="1"/>
  <c r="W122" i="1"/>
  <c r="T122" i="1"/>
  <c r="W115" i="1"/>
  <c r="T115" i="1"/>
  <c r="W114" i="1"/>
  <c r="T114" i="1"/>
  <c r="W109" i="1"/>
  <c r="T109" i="1"/>
  <c r="W108" i="1"/>
  <c r="T108" i="1"/>
  <c r="W107" i="1"/>
  <c r="T107" i="1"/>
  <c r="W106" i="1"/>
  <c r="T106" i="1"/>
  <c r="W105" i="1"/>
  <c r="T105" i="1"/>
  <c r="W104" i="1"/>
  <c r="T104" i="1"/>
  <c r="W100" i="1"/>
  <c r="T100" i="1"/>
  <c r="W99" i="1"/>
  <c r="T99" i="1"/>
  <c r="W98" i="1"/>
  <c r="T98" i="1"/>
  <c r="W94" i="1"/>
  <c r="T94" i="1"/>
  <c r="W93" i="1"/>
  <c r="T93" i="1"/>
  <c r="W92" i="1"/>
  <c r="T92" i="1"/>
  <c r="W91" i="1"/>
  <c r="T91" i="1"/>
  <c r="W87" i="1"/>
  <c r="T87" i="1"/>
  <c r="W86" i="1"/>
  <c r="T86" i="1"/>
  <c r="W85" i="1"/>
  <c r="T85" i="1"/>
  <c r="W84" i="1"/>
  <c r="T84" i="1"/>
  <c r="W83" i="1"/>
  <c r="T83" i="1"/>
  <c r="W82" i="1"/>
  <c r="T82" i="1"/>
  <c r="W81" i="1"/>
  <c r="T81" i="1"/>
  <c r="W80" i="1"/>
  <c r="T80" i="1"/>
  <c r="W79" i="1"/>
  <c r="T79" i="1"/>
  <c r="W75" i="1"/>
  <c r="T75" i="1"/>
  <c r="W74" i="1"/>
  <c r="T74" i="1"/>
  <c r="W73" i="1"/>
  <c r="T73" i="1"/>
  <c r="W72" i="1"/>
  <c r="T72" i="1"/>
  <c r="W71" i="1"/>
  <c r="T71" i="1"/>
  <c r="W70" i="1"/>
  <c r="T70" i="1"/>
  <c r="W69" i="1"/>
  <c r="T69" i="1"/>
  <c r="W65" i="1"/>
  <c r="T65" i="1"/>
  <c r="W64" i="1"/>
  <c r="T64" i="1"/>
  <c r="W63" i="1"/>
  <c r="T63" i="1"/>
  <c r="W58" i="1"/>
  <c r="T58" i="1"/>
  <c r="W57" i="1"/>
  <c r="T57" i="1"/>
  <c r="W56" i="1"/>
  <c r="T56" i="1"/>
  <c r="W52" i="1"/>
  <c r="T52" i="1"/>
  <c r="W51" i="1"/>
  <c r="T51" i="1"/>
  <c r="W49" i="1"/>
  <c r="T49" i="1"/>
  <c r="W48" i="1"/>
  <c r="T48" i="1"/>
  <c r="W47" i="1"/>
  <c r="T47" i="1"/>
  <c r="W46" i="1"/>
  <c r="T46" i="1"/>
  <c r="W45" i="1"/>
  <c r="T45" i="1"/>
  <c r="W43" i="1"/>
  <c r="T43" i="1"/>
  <c r="W37" i="1"/>
  <c r="T37" i="1"/>
  <c r="W36" i="1"/>
  <c r="T36" i="1"/>
  <c r="T35" i="1"/>
  <c r="W34" i="1"/>
  <c r="T34" i="1"/>
  <c r="T33" i="1"/>
  <c r="W29" i="1"/>
  <c r="T29" i="1"/>
  <c r="W28" i="1"/>
  <c r="T28" i="1"/>
  <c r="W27" i="1"/>
  <c r="T27" i="1"/>
  <c r="W26" i="1"/>
  <c r="T26" i="1"/>
  <c r="W25" i="1"/>
  <c r="T25" i="1"/>
  <c r="W24" i="1"/>
  <c r="T24" i="1"/>
  <c r="W17" i="1"/>
  <c r="T17" i="1"/>
  <c r="V169" i="1"/>
  <c r="S169" i="1"/>
  <c r="V167" i="1"/>
  <c r="J35" i="6" s="1"/>
  <c r="S167" i="1"/>
  <c r="G35" i="6" s="1"/>
  <c r="V162" i="1"/>
  <c r="S162" i="1"/>
  <c r="V161" i="1"/>
  <c r="S161" i="1"/>
  <c r="V160" i="1"/>
  <c r="S160" i="1"/>
  <c r="V159" i="1"/>
  <c r="S159" i="1"/>
  <c r="V157" i="1"/>
  <c r="S157" i="1"/>
  <c r="V156" i="1"/>
  <c r="S156" i="1"/>
  <c r="V155" i="1"/>
  <c r="S155" i="1"/>
  <c r="V146" i="1"/>
  <c r="S146" i="1"/>
  <c r="S145" i="1"/>
  <c r="V144" i="1"/>
  <c r="S144" i="1"/>
  <c r="V143" i="1"/>
  <c r="S143" i="1"/>
  <c r="V142" i="1"/>
  <c r="S142" i="1"/>
  <c r="V141" i="1"/>
  <c r="S141" i="1"/>
  <c r="V140" i="1"/>
  <c r="S140" i="1"/>
  <c r="V139" i="1"/>
  <c r="S139" i="1"/>
  <c r="V138" i="1"/>
  <c r="S138" i="1"/>
  <c r="V137" i="1"/>
  <c r="S137" i="1"/>
  <c r="V136" i="1"/>
  <c r="S136" i="1"/>
  <c r="V135" i="1"/>
  <c r="S135" i="1"/>
  <c r="V134" i="1"/>
  <c r="S134" i="1"/>
  <c r="V130" i="1"/>
  <c r="S130" i="1"/>
  <c r="V129" i="1"/>
  <c r="S129" i="1"/>
  <c r="V128" i="1"/>
  <c r="S128" i="1"/>
  <c r="V127" i="1"/>
  <c r="S127" i="1"/>
  <c r="V126" i="1"/>
  <c r="S126" i="1"/>
  <c r="V125" i="1"/>
  <c r="S125" i="1"/>
  <c r="V124" i="1"/>
  <c r="S124" i="1"/>
  <c r="V123" i="1"/>
  <c r="S123" i="1"/>
  <c r="V122" i="1"/>
  <c r="S122" i="1"/>
  <c r="V115" i="1"/>
  <c r="S115" i="1"/>
  <c r="V114" i="1"/>
  <c r="S114" i="1"/>
  <c r="V109" i="1"/>
  <c r="S109" i="1"/>
  <c r="V108" i="1"/>
  <c r="S108" i="1"/>
  <c r="V107" i="1"/>
  <c r="S107" i="1"/>
  <c r="V106" i="1"/>
  <c r="S106" i="1"/>
  <c r="V105" i="1"/>
  <c r="S105" i="1"/>
  <c r="V104" i="1"/>
  <c r="S104" i="1"/>
  <c r="V100" i="1"/>
  <c r="S100" i="1"/>
  <c r="V99" i="1"/>
  <c r="S99" i="1"/>
  <c r="V98" i="1"/>
  <c r="S98" i="1"/>
  <c r="V94" i="1"/>
  <c r="S94" i="1"/>
  <c r="V93" i="1"/>
  <c r="S93" i="1"/>
  <c r="V92" i="1"/>
  <c r="S92" i="1"/>
  <c r="V91" i="1"/>
  <c r="S91" i="1"/>
  <c r="V87" i="1"/>
  <c r="S87" i="1"/>
  <c r="V86" i="1"/>
  <c r="S86" i="1"/>
  <c r="V85" i="1"/>
  <c r="S85" i="1"/>
  <c r="V84" i="1"/>
  <c r="S84" i="1"/>
  <c r="V83" i="1"/>
  <c r="S83" i="1"/>
  <c r="V82" i="1"/>
  <c r="S82" i="1"/>
  <c r="V81" i="1"/>
  <c r="S81" i="1"/>
  <c r="V80" i="1"/>
  <c r="S80" i="1"/>
  <c r="V79" i="1"/>
  <c r="S79" i="1"/>
  <c r="V75" i="1"/>
  <c r="S75" i="1"/>
  <c r="V74" i="1"/>
  <c r="S74" i="1"/>
  <c r="V73" i="1"/>
  <c r="S73" i="1"/>
  <c r="V72" i="1"/>
  <c r="S72" i="1"/>
  <c r="V71" i="1"/>
  <c r="S71" i="1"/>
  <c r="V70" i="1"/>
  <c r="S70" i="1"/>
  <c r="V69" i="1"/>
  <c r="S69" i="1"/>
  <c r="V65" i="1"/>
  <c r="S65" i="1"/>
  <c r="V64" i="1"/>
  <c r="S64" i="1"/>
  <c r="V63" i="1"/>
  <c r="S63" i="1"/>
  <c r="V58" i="1"/>
  <c r="S58" i="1"/>
  <c r="V57" i="1"/>
  <c r="S57" i="1"/>
  <c r="V56" i="1"/>
  <c r="S56" i="1"/>
  <c r="V52" i="1"/>
  <c r="S52" i="1"/>
  <c r="V51" i="1"/>
  <c r="S51" i="1"/>
  <c r="V49" i="1"/>
  <c r="S49" i="1"/>
  <c r="V48" i="1"/>
  <c r="S48" i="1"/>
  <c r="V47" i="1"/>
  <c r="S47" i="1"/>
  <c r="V46" i="1"/>
  <c r="S46" i="1"/>
  <c r="V45" i="1"/>
  <c r="S45" i="1"/>
  <c r="V43" i="1"/>
  <c r="S43" i="1"/>
  <c r="V37" i="1"/>
  <c r="S37" i="1"/>
  <c r="V36" i="1"/>
  <c r="S36" i="1"/>
  <c r="V35" i="1"/>
  <c r="S35" i="1"/>
  <c r="V34" i="1"/>
  <c r="S34" i="1"/>
  <c r="V33" i="1"/>
  <c r="S33" i="1"/>
  <c r="V29" i="1"/>
  <c r="S29" i="1"/>
  <c r="V28" i="1"/>
  <c r="S28" i="1"/>
  <c r="V27" i="1"/>
  <c r="S27" i="1"/>
  <c r="V26" i="1"/>
  <c r="S26" i="1"/>
  <c r="V25" i="1"/>
  <c r="S25" i="1"/>
  <c r="V24" i="1"/>
  <c r="S24" i="1"/>
  <c r="V17" i="1"/>
  <c r="S17" i="1"/>
  <c r="U169" i="1"/>
  <c r="I37" i="6" s="1"/>
  <c r="R169" i="1"/>
  <c r="R167" i="1"/>
  <c r="F35" i="6" s="1"/>
  <c r="R162" i="1"/>
  <c r="U161" i="1"/>
  <c r="R161" i="1"/>
  <c r="U160" i="1"/>
  <c r="R160" i="1"/>
  <c r="U159" i="1"/>
  <c r="R159" i="1"/>
  <c r="U157" i="1"/>
  <c r="R157" i="1"/>
  <c r="U156" i="1"/>
  <c r="R156" i="1"/>
  <c r="U155" i="1"/>
  <c r="R155" i="1"/>
  <c r="U146" i="1"/>
  <c r="R146" i="1"/>
  <c r="U145" i="1"/>
  <c r="R145" i="1"/>
  <c r="U144" i="1"/>
  <c r="R144" i="1"/>
  <c r="U143" i="1"/>
  <c r="R143" i="1"/>
  <c r="U142" i="1"/>
  <c r="R142" i="1"/>
  <c r="U141" i="1"/>
  <c r="R141" i="1"/>
  <c r="U140" i="1"/>
  <c r="R140" i="1"/>
  <c r="U139" i="1"/>
  <c r="R139" i="1"/>
  <c r="U138" i="1"/>
  <c r="R138" i="1"/>
  <c r="U137" i="1"/>
  <c r="R137" i="1"/>
  <c r="U136" i="1"/>
  <c r="R136" i="1"/>
  <c r="U135" i="1"/>
  <c r="R135" i="1"/>
  <c r="U134" i="1"/>
  <c r="R134" i="1"/>
  <c r="U130" i="1"/>
  <c r="R130" i="1"/>
  <c r="U129" i="1"/>
  <c r="R129" i="1"/>
  <c r="U128" i="1"/>
  <c r="R128" i="1"/>
  <c r="U127" i="1"/>
  <c r="R127" i="1"/>
  <c r="U126" i="1"/>
  <c r="R126" i="1"/>
  <c r="U125" i="1"/>
  <c r="R125" i="1"/>
  <c r="U124" i="1"/>
  <c r="R124" i="1"/>
  <c r="U123" i="1"/>
  <c r="R123" i="1"/>
  <c r="U122" i="1"/>
  <c r="R122" i="1"/>
  <c r="U115" i="1"/>
  <c r="R115" i="1"/>
  <c r="U114" i="1"/>
  <c r="R114" i="1"/>
  <c r="U109" i="1"/>
  <c r="R109" i="1"/>
  <c r="U108" i="1"/>
  <c r="R108" i="1"/>
  <c r="U107" i="1"/>
  <c r="R107" i="1"/>
  <c r="U106" i="1"/>
  <c r="R106" i="1"/>
  <c r="U105" i="1"/>
  <c r="R105" i="1"/>
  <c r="U104" i="1"/>
  <c r="R104" i="1"/>
  <c r="U100" i="1"/>
  <c r="R100" i="1"/>
  <c r="U99" i="1"/>
  <c r="R99" i="1"/>
  <c r="U98" i="1"/>
  <c r="R98" i="1"/>
  <c r="U94" i="1"/>
  <c r="R94" i="1"/>
  <c r="U93" i="1"/>
  <c r="R93" i="1"/>
  <c r="U92" i="1"/>
  <c r="R92" i="1"/>
  <c r="U91" i="1"/>
  <c r="R91" i="1"/>
  <c r="U87" i="1"/>
  <c r="R87" i="1"/>
  <c r="U86" i="1"/>
  <c r="R86" i="1"/>
  <c r="U85" i="1"/>
  <c r="R85" i="1"/>
  <c r="U84" i="1"/>
  <c r="R84" i="1"/>
  <c r="U83" i="1"/>
  <c r="R83" i="1"/>
  <c r="U82" i="1"/>
  <c r="R82" i="1"/>
  <c r="U81" i="1"/>
  <c r="R81" i="1"/>
  <c r="U80" i="1"/>
  <c r="R80" i="1"/>
  <c r="U79" i="1"/>
  <c r="R79" i="1"/>
  <c r="U75" i="1"/>
  <c r="R75" i="1"/>
  <c r="U74" i="1"/>
  <c r="R74" i="1"/>
  <c r="U73" i="1"/>
  <c r="R73" i="1"/>
  <c r="U72" i="1"/>
  <c r="R72" i="1"/>
  <c r="U71" i="1"/>
  <c r="R71" i="1"/>
  <c r="U70" i="1"/>
  <c r="R70" i="1"/>
  <c r="U69" i="1"/>
  <c r="R69" i="1"/>
  <c r="U65" i="1"/>
  <c r="R65" i="1"/>
  <c r="U64" i="1"/>
  <c r="R64" i="1"/>
  <c r="U63" i="1"/>
  <c r="R63" i="1"/>
  <c r="U58" i="1"/>
  <c r="R58" i="1"/>
  <c r="U57" i="1"/>
  <c r="R57" i="1"/>
  <c r="U56" i="1"/>
  <c r="R56" i="1"/>
  <c r="U52" i="1"/>
  <c r="R52" i="1"/>
  <c r="U51" i="1"/>
  <c r="R51" i="1"/>
  <c r="U49" i="1"/>
  <c r="R49" i="1"/>
  <c r="U48" i="1"/>
  <c r="R48" i="1"/>
  <c r="U47" i="1"/>
  <c r="R47" i="1"/>
  <c r="U46" i="1"/>
  <c r="R46" i="1"/>
  <c r="U45" i="1"/>
  <c r="R45" i="1"/>
  <c r="U43" i="1"/>
  <c r="R43" i="1"/>
  <c r="U37" i="1"/>
  <c r="R37" i="1"/>
  <c r="U36" i="1"/>
  <c r="R36" i="1"/>
  <c r="U35" i="1"/>
  <c r="R35" i="1"/>
  <c r="U34" i="1"/>
  <c r="R34" i="1"/>
  <c r="U33" i="1"/>
  <c r="R33" i="1"/>
  <c r="U29" i="1"/>
  <c r="R29" i="1"/>
  <c r="U28" i="1"/>
  <c r="R28" i="1"/>
  <c r="U27" i="1"/>
  <c r="R27" i="1"/>
  <c r="U26" i="1"/>
  <c r="R26" i="1"/>
  <c r="U25" i="1"/>
  <c r="R25" i="1"/>
  <c r="U24" i="1"/>
  <c r="R24" i="1"/>
  <c r="R17" i="1"/>
  <c r="AB169" i="1"/>
  <c r="Z169" i="1"/>
  <c r="Y169" i="1"/>
  <c r="AB167" i="1"/>
  <c r="P35" i="6" s="1"/>
  <c r="Z167" i="1"/>
  <c r="N35" i="6" s="1"/>
  <c r="Y167" i="1"/>
  <c r="M35" i="6" s="1"/>
  <c r="AB162" i="1"/>
  <c r="Z162" i="1"/>
  <c r="Y162" i="1"/>
  <c r="AB161" i="1"/>
  <c r="Z161" i="1"/>
  <c r="Y161" i="1"/>
  <c r="AB160" i="1"/>
  <c r="Z160" i="1"/>
  <c r="Y160" i="1"/>
  <c r="AB159" i="1"/>
  <c r="Z159" i="1"/>
  <c r="Y159" i="1"/>
  <c r="AB157" i="1"/>
  <c r="Z157" i="1"/>
  <c r="Y157" i="1"/>
  <c r="AB156" i="1"/>
  <c r="Z156" i="1"/>
  <c r="Y156" i="1"/>
  <c r="AB155" i="1"/>
  <c r="Z155" i="1"/>
  <c r="Y155" i="1"/>
  <c r="AB146" i="1"/>
  <c r="Z146" i="1"/>
  <c r="Y146"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0" i="1"/>
  <c r="Z130" i="1"/>
  <c r="Y130"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15" i="1"/>
  <c r="Z115" i="1"/>
  <c r="Y115" i="1"/>
  <c r="AB114" i="1"/>
  <c r="Z114" i="1"/>
  <c r="Y114" i="1"/>
  <c r="AB109" i="1"/>
  <c r="Z109" i="1"/>
  <c r="Y109" i="1"/>
  <c r="AB108" i="1"/>
  <c r="Z108" i="1"/>
  <c r="Y108" i="1"/>
  <c r="AB107" i="1"/>
  <c r="Z107" i="1"/>
  <c r="Y107" i="1"/>
  <c r="AB106" i="1"/>
  <c r="Z106" i="1"/>
  <c r="Y106" i="1"/>
  <c r="AB105" i="1"/>
  <c r="Z105" i="1"/>
  <c r="Y105" i="1"/>
  <c r="AB104" i="1"/>
  <c r="Z104" i="1"/>
  <c r="Y104" i="1"/>
  <c r="AB100" i="1"/>
  <c r="Z100" i="1"/>
  <c r="Y100" i="1"/>
  <c r="AB99" i="1"/>
  <c r="Z99" i="1"/>
  <c r="Y99" i="1"/>
  <c r="AB98" i="1"/>
  <c r="Z98" i="1"/>
  <c r="Y98" i="1"/>
  <c r="AB94" i="1"/>
  <c r="Z94" i="1"/>
  <c r="Y94" i="1"/>
  <c r="AB93" i="1"/>
  <c r="Z93" i="1"/>
  <c r="Y93" i="1"/>
  <c r="AB92" i="1"/>
  <c r="Z92" i="1"/>
  <c r="Y92" i="1"/>
  <c r="AB91" i="1"/>
  <c r="Z91" i="1"/>
  <c r="Y91" i="1"/>
  <c r="AB87" i="1"/>
  <c r="Z87" i="1"/>
  <c r="Y87" i="1"/>
  <c r="AB86" i="1"/>
  <c r="Z86" i="1"/>
  <c r="Y86" i="1"/>
  <c r="AB85" i="1"/>
  <c r="Z85" i="1"/>
  <c r="Y85" i="1"/>
  <c r="AB84" i="1"/>
  <c r="Z84" i="1"/>
  <c r="Y84" i="1"/>
  <c r="AB83" i="1"/>
  <c r="Z83" i="1"/>
  <c r="Y83" i="1"/>
  <c r="AB82" i="1"/>
  <c r="Z82" i="1"/>
  <c r="Y82" i="1"/>
  <c r="AB81" i="1"/>
  <c r="Z81" i="1"/>
  <c r="Y81" i="1"/>
  <c r="AB80" i="1"/>
  <c r="Z80" i="1"/>
  <c r="Y80" i="1"/>
  <c r="AB79" i="1"/>
  <c r="Z79" i="1"/>
  <c r="Y79" i="1"/>
  <c r="AB75" i="1"/>
  <c r="Z75" i="1"/>
  <c r="Y75" i="1"/>
  <c r="AB74" i="1"/>
  <c r="Z74" i="1"/>
  <c r="Y74" i="1"/>
  <c r="AB73" i="1"/>
  <c r="Z73" i="1"/>
  <c r="Y73" i="1"/>
  <c r="AB72" i="1"/>
  <c r="Z72" i="1"/>
  <c r="Y72" i="1"/>
  <c r="AB71" i="1"/>
  <c r="Z71" i="1"/>
  <c r="Y71" i="1"/>
  <c r="AB70" i="1"/>
  <c r="Z70" i="1"/>
  <c r="Y70" i="1"/>
  <c r="AB69" i="1"/>
  <c r="Z69" i="1"/>
  <c r="Y69" i="1"/>
  <c r="AB65" i="1"/>
  <c r="Z65" i="1"/>
  <c r="Y65" i="1"/>
  <c r="AB64" i="1"/>
  <c r="Z64" i="1"/>
  <c r="Y64" i="1"/>
  <c r="AB63" i="1"/>
  <c r="Z63" i="1"/>
  <c r="Y63" i="1"/>
  <c r="AB58" i="1"/>
  <c r="Z58" i="1"/>
  <c r="Y58" i="1"/>
  <c r="AB57" i="1"/>
  <c r="Z57" i="1"/>
  <c r="Y57" i="1"/>
  <c r="AB56" i="1"/>
  <c r="Z56" i="1"/>
  <c r="Y56" i="1"/>
  <c r="AB52" i="1"/>
  <c r="Z52" i="1"/>
  <c r="Y52" i="1"/>
  <c r="AB51" i="1"/>
  <c r="Z51" i="1"/>
  <c r="Y51" i="1"/>
  <c r="AB49" i="1"/>
  <c r="Z49" i="1"/>
  <c r="Y49" i="1"/>
  <c r="AB48" i="1"/>
  <c r="Z48" i="1"/>
  <c r="Y48" i="1"/>
  <c r="AB47" i="1"/>
  <c r="Z47" i="1"/>
  <c r="Y47" i="1"/>
  <c r="AB46" i="1"/>
  <c r="Z46" i="1"/>
  <c r="Y46" i="1"/>
  <c r="AB45" i="1"/>
  <c r="Z45" i="1"/>
  <c r="Y45" i="1"/>
  <c r="AB43" i="1"/>
  <c r="Z43" i="1"/>
  <c r="Y43" i="1"/>
  <c r="AB37" i="1"/>
  <c r="Z37" i="1"/>
  <c r="Y37" i="1"/>
  <c r="AB36" i="1"/>
  <c r="Z36" i="1"/>
  <c r="Y36" i="1"/>
  <c r="AB35" i="1"/>
  <c r="Z35" i="1"/>
  <c r="Y35" i="1"/>
  <c r="AB34" i="1"/>
  <c r="Z34" i="1"/>
  <c r="Y34" i="1"/>
  <c r="AB33" i="1"/>
  <c r="Z33" i="1"/>
  <c r="Y33" i="1"/>
  <c r="AB29" i="1"/>
  <c r="Z29" i="1"/>
  <c r="Y29" i="1"/>
  <c r="AB28" i="1"/>
  <c r="Z28" i="1"/>
  <c r="Y28" i="1"/>
  <c r="AB27" i="1"/>
  <c r="Z27" i="1"/>
  <c r="Y27" i="1"/>
  <c r="AB26" i="1"/>
  <c r="Z26" i="1"/>
  <c r="Y26" i="1"/>
  <c r="AB25" i="1"/>
  <c r="Z25" i="1"/>
  <c r="Y25" i="1"/>
  <c r="AB24" i="1"/>
  <c r="Z24" i="1"/>
  <c r="Y24" i="1"/>
  <c r="Z17" i="1"/>
  <c r="Y17" i="1"/>
  <c r="I167" i="1"/>
  <c r="I161" i="1"/>
  <c r="I160" i="1"/>
  <c r="I159" i="1"/>
  <c r="I157" i="1"/>
  <c r="I156" i="1"/>
  <c r="I146" i="1"/>
  <c r="I144" i="1"/>
  <c r="I143" i="1"/>
  <c r="I142" i="1"/>
  <c r="I141" i="1"/>
  <c r="I140" i="1"/>
  <c r="I139" i="1"/>
  <c r="I138" i="1"/>
  <c r="I137" i="1"/>
  <c r="I136" i="1"/>
  <c r="I135" i="1"/>
  <c r="I134" i="1"/>
  <c r="I130" i="1"/>
  <c r="I129" i="1"/>
  <c r="I128" i="1"/>
  <c r="I127" i="1"/>
  <c r="I126" i="1"/>
  <c r="I125" i="1"/>
  <c r="I123" i="1"/>
  <c r="I122" i="1"/>
  <c r="I104" i="1"/>
  <c r="I100" i="1"/>
  <c r="I99" i="1"/>
  <c r="I98" i="1"/>
  <c r="I94" i="1"/>
  <c r="I93" i="1"/>
  <c r="I92" i="1"/>
  <c r="I91" i="1"/>
  <c r="I87" i="1"/>
  <c r="I86" i="1"/>
  <c r="I85" i="1"/>
  <c r="I84" i="1"/>
  <c r="I83" i="1"/>
  <c r="I82" i="1"/>
  <c r="I81" i="1"/>
  <c r="I80" i="1"/>
  <c r="I79" i="1"/>
  <c r="I75" i="1"/>
  <c r="I74" i="1"/>
  <c r="I73" i="1"/>
  <c r="I72" i="1"/>
  <c r="I71" i="1"/>
  <c r="I70" i="1"/>
  <c r="I69" i="1"/>
  <c r="I65" i="1"/>
  <c r="I64" i="1"/>
  <c r="I63" i="1"/>
  <c r="I62" i="1"/>
  <c r="I61" i="1"/>
  <c r="I59" i="1"/>
  <c r="I58" i="1"/>
  <c r="I57" i="1"/>
  <c r="I56" i="1"/>
  <c r="I52" i="1"/>
  <c r="I51" i="1"/>
  <c r="I49" i="1"/>
  <c r="I48" i="1"/>
  <c r="I47" i="1"/>
  <c r="I46" i="1"/>
  <c r="I45" i="1"/>
  <c r="I43" i="1"/>
  <c r="I37" i="1"/>
  <c r="I36" i="1"/>
  <c r="I29" i="1"/>
  <c r="I28" i="1"/>
  <c r="I27" i="1"/>
  <c r="I26" i="1"/>
  <c r="I25" i="1"/>
  <c r="I24" i="1"/>
  <c r="P17" i="1"/>
  <c r="L17" i="1"/>
  <c r="C37" i="6"/>
  <c r="C35" i="6"/>
  <c r="E163" i="1"/>
  <c r="E30" i="4" s="1"/>
  <c r="E31" i="4" s="1"/>
  <c r="F163" i="1"/>
  <c r="C163" i="1"/>
  <c r="C32" i="6" s="1"/>
  <c r="C33" i="6" s="1"/>
  <c r="E147" i="1"/>
  <c r="F147" i="1"/>
  <c r="C147" i="1"/>
  <c r="E131" i="1"/>
  <c r="E26" i="4" s="1"/>
  <c r="F131" i="1"/>
  <c r="F26" i="4" s="1"/>
  <c r="C131" i="1"/>
  <c r="C26" i="4" s="1"/>
  <c r="E116" i="1"/>
  <c r="E23" i="4" s="1"/>
  <c r="F116" i="1"/>
  <c r="F23" i="4" s="1"/>
  <c r="C116" i="1"/>
  <c r="C23" i="4" s="1"/>
  <c r="E101" i="1"/>
  <c r="E22" i="4" s="1"/>
  <c r="F101" i="1"/>
  <c r="F22" i="4" s="1"/>
  <c r="C101" i="1"/>
  <c r="C22" i="4" s="1"/>
  <c r="E95" i="1"/>
  <c r="E21" i="4" s="1"/>
  <c r="F95" i="1"/>
  <c r="F21" i="4" s="1"/>
  <c r="C95" i="1"/>
  <c r="C21" i="4" s="1"/>
  <c r="E88" i="1"/>
  <c r="F88" i="1"/>
  <c r="C88" i="1"/>
  <c r="C20" i="4" s="1"/>
  <c r="E76" i="1"/>
  <c r="E19" i="4" s="1"/>
  <c r="F76" i="1"/>
  <c r="F19" i="4" s="1"/>
  <c r="C76" i="1"/>
  <c r="C21" i="6" s="1"/>
  <c r="E66" i="1"/>
  <c r="E18" i="4" s="1"/>
  <c r="F66" i="1"/>
  <c r="C66" i="1"/>
  <c r="C20" i="6" s="1"/>
  <c r="E53" i="1"/>
  <c r="E17" i="4" s="1"/>
  <c r="F53" i="1"/>
  <c r="F17" i="4" s="1"/>
  <c r="C53" i="1"/>
  <c r="E38" i="1"/>
  <c r="E14" i="4" s="1"/>
  <c r="F38" i="1"/>
  <c r="F14" i="4" s="1"/>
  <c r="C38" i="1"/>
  <c r="C16" i="6" s="1"/>
  <c r="E30" i="1"/>
  <c r="E13" i="4" s="1"/>
  <c r="F30" i="1"/>
  <c r="F13" i="4" s="1"/>
  <c r="C30" i="1"/>
  <c r="C15" i="6" s="1"/>
  <c r="F35" i="4"/>
  <c r="E35" i="4"/>
  <c r="C35" i="4"/>
  <c r="F33" i="4"/>
  <c r="E33" i="4"/>
  <c r="C33" i="4"/>
  <c r="G49" i="1"/>
  <c r="H49" i="1" s="1"/>
  <c r="G134" i="1"/>
  <c r="AA134" i="1" s="1"/>
  <c r="G138" i="1"/>
  <c r="AA138" i="1" s="1"/>
  <c r="G139" i="1"/>
  <c r="AA139" i="1" s="1"/>
  <c r="G140" i="1"/>
  <c r="H140" i="1" s="1"/>
  <c r="G143" i="1"/>
  <c r="H143" i="1" s="1"/>
  <c r="G104" i="1"/>
  <c r="AA104" i="1" s="1"/>
  <c r="G107" i="1"/>
  <c r="H107" i="1" s="1"/>
  <c r="G92" i="1"/>
  <c r="AA92" i="1" s="1"/>
  <c r="G71" i="1"/>
  <c r="AA71" i="1" s="1"/>
  <c r="G74" i="1"/>
  <c r="H74" i="1" s="1"/>
  <c r="G36" i="1"/>
  <c r="H36" i="1" s="1"/>
  <c r="G25" i="1"/>
  <c r="AA25" i="1" s="1"/>
  <c r="G17" i="1"/>
  <c r="G167" i="1"/>
  <c r="M167" i="1" s="1"/>
  <c r="G135" i="1"/>
  <c r="AA135" i="1" s="1"/>
  <c r="G141" i="1"/>
  <c r="G144" i="1"/>
  <c r="AA144" i="1" s="1"/>
  <c r="G105" i="1"/>
  <c r="AA105" i="1" s="1"/>
  <c r="G106" i="1"/>
  <c r="G108" i="1"/>
  <c r="AA108" i="1" s="1"/>
  <c r="G109" i="1"/>
  <c r="G69" i="1"/>
  <c r="H69" i="1" s="1"/>
  <c r="G70" i="1"/>
  <c r="AA70" i="1" s="1"/>
  <c r="G72" i="1"/>
  <c r="G73" i="1"/>
  <c r="H73" i="1" s="1"/>
  <c r="G43" i="1"/>
  <c r="AA43" i="1" s="1"/>
  <c r="G46" i="1"/>
  <c r="AA46" i="1" s="1"/>
  <c r="G47" i="1"/>
  <c r="G51" i="1"/>
  <c r="AA51" i="1" s="1"/>
  <c r="G34" i="1"/>
  <c r="H34" i="1" s="1"/>
  <c r="G35" i="1"/>
  <c r="H35" i="1" s="1"/>
  <c r="G37" i="1"/>
  <c r="G26" i="1"/>
  <c r="AA26" i="1" s="1"/>
  <c r="G28" i="1"/>
  <c r="AA28" i="1" s="1"/>
  <c r="G136" i="1"/>
  <c r="AA136" i="1" s="1"/>
  <c r="G137" i="1"/>
  <c r="H137" i="1" s="1"/>
  <c r="G142" i="1"/>
  <c r="AA142" i="1" s="1"/>
  <c r="G145" i="1"/>
  <c r="G146" i="1"/>
  <c r="H146" i="1" s="1"/>
  <c r="G114" i="1"/>
  <c r="H114" i="1" s="1"/>
  <c r="G115" i="1"/>
  <c r="H115" i="1" s="1"/>
  <c r="G91" i="1"/>
  <c r="AA91" i="1" s="1"/>
  <c r="G93" i="1"/>
  <c r="H93" i="1" s="1"/>
  <c r="G94" i="1"/>
  <c r="H94" i="1" s="1"/>
  <c r="G75" i="1"/>
  <c r="H75" i="1" s="1"/>
  <c r="G45" i="1"/>
  <c r="H45" i="1" s="1"/>
  <c r="G48" i="1"/>
  <c r="G52" i="1"/>
  <c r="AA52" i="1" s="1"/>
  <c r="G33" i="1"/>
  <c r="AA33" i="1" s="1"/>
  <c r="G24" i="1"/>
  <c r="H24" i="1" s="1"/>
  <c r="G27" i="1"/>
  <c r="AA27" i="1" s="1"/>
  <c r="G29" i="1"/>
  <c r="AA29" i="1" s="1"/>
  <c r="G155" i="1"/>
  <c r="AA155" i="1" s="1"/>
  <c r="G157" i="1"/>
  <c r="H157" i="1" s="1"/>
  <c r="G159" i="1"/>
  <c r="H159" i="1" s="1"/>
  <c r="G160" i="1"/>
  <c r="AA160" i="1" s="1"/>
  <c r="G156" i="1"/>
  <c r="H156" i="1" s="1"/>
  <c r="G161" i="1"/>
  <c r="G162" i="1"/>
  <c r="AA162" i="1" s="1"/>
  <c r="G57" i="1"/>
  <c r="AA57" i="1" s="1"/>
  <c r="G63" i="1"/>
  <c r="H63" i="1" s="1"/>
  <c r="G56" i="1"/>
  <c r="H56" i="1" s="1"/>
  <c r="G58" i="1"/>
  <c r="H58" i="1" s="1"/>
  <c r="G59" i="1"/>
  <c r="G61" i="1"/>
  <c r="AA61" i="1" s="1"/>
  <c r="G62" i="1"/>
  <c r="AA62" i="1" s="1"/>
  <c r="G80" i="1"/>
  <c r="H80" i="1" s="1"/>
  <c r="G81" i="1"/>
  <c r="AA81" i="1" s="1"/>
  <c r="G85" i="1"/>
  <c r="G84" i="1"/>
  <c r="H84" i="1" s="1"/>
  <c r="G64" i="1"/>
  <c r="G65" i="1"/>
  <c r="H65" i="1" s="1"/>
  <c r="G79" i="1"/>
  <c r="H79" i="1" s="1"/>
  <c r="G82" i="1"/>
  <c r="AA82" i="1" s="1"/>
  <c r="G83" i="1"/>
  <c r="AA83" i="1" s="1"/>
  <c r="G86" i="1"/>
  <c r="AA86" i="1" s="1"/>
  <c r="G87" i="1"/>
  <c r="G98" i="1"/>
  <c r="AA98" i="1" s="1"/>
  <c r="G99" i="1"/>
  <c r="H99" i="1" s="1"/>
  <c r="G100" i="1"/>
  <c r="H100" i="1" s="1"/>
  <c r="G124" i="1"/>
  <c r="I124" i="1" s="1"/>
  <c r="G127" i="1"/>
  <c r="H127" i="1" s="1"/>
  <c r="G123" i="1"/>
  <c r="H123" i="1" s="1"/>
  <c r="G128" i="1"/>
  <c r="H128" i="1" s="1"/>
  <c r="G125" i="1"/>
  <c r="G126" i="1"/>
  <c r="H126" i="1" s="1"/>
  <c r="G129" i="1"/>
  <c r="H129" i="1" s="1"/>
  <c r="G130" i="1"/>
  <c r="AA130" i="1" s="1"/>
  <c r="G122" i="1"/>
  <c r="AA122" i="1" s="1"/>
  <c r="H139" i="1"/>
  <c r="U167" i="1" l="1"/>
  <c r="I35" i="6" s="1"/>
  <c r="F20" i="4"/>
  <c r="E20" i="4"/>
  <c r="E24" i="4" s="1"/>
  <c r="H50" i="1"/>
  <c r="F27" i="4"/>
  <c r="F28" i="4" s="1"/>
  <c r="F149" i="1"/>
  <c r="E149" i="1"/>
  <c r="U162" i="1"/>
  <c r="I162" i="1"/>
  <c r="V145" i="1"/>
  <c r="F30" i="4"/>
  <c r="F31" i="4" s="1"/>
  <c r="F172" i="1"/>
  <c r="F176" i="1" s="1"/>
  <c r="F41" i="4" s="1"/>
  <c r="I145" i="1"/>
  <c r="E27" i="4"/>
  <c r="E28" i="4" s="1"/>
  <c r="E172" i="1"/>
  <c r="E176" i="1" s="1"/>
  <c r="E41" i="4" s="1"/>
  <c r="C27" i="4"/>
  <c r="C28" i="4" s="1"/>
  <c r="C172" i="1"/>
  <c r="I169" i="1"/>
  <c r="W101" i="1"/>
  <c r="K24" i="6" s="1"/>
  <c r="I34" i="1"/>
  <c r="I155" i="1"/>
  <c r="R20" i="1"/>
  <c r="F14" i="6" s="1"/>
  <c r="W20" i="1"/>
  <c r="K14" i="6" s="1"/>
  <c r="V101" i="1"/>
  <c r="J24" i="6" s="1"/>
  <c r="S20" i="1"/>
  <c r="G14" i="6" s="1"/>
  <c r="Y20" i="1"/>
  <c r="M14" i="6" s="1"/>
  <c r="Z20" i="1"/>
  <c r="N14" i="6" s="1"/>
  <c r="V20" i="1"/>
  <c r="J14" i="6" s="1"/>
  <c r="T20" i="1"/>
  <c r="H14" i="6" s="1"/>
  <c r="AA17" i="1"/>
  <c r="G20" i="1"/>
  <c r="V53" i="1"/>
  <c r="J19" i="6" s="1"/>
  <c r="W30" i="1"/>
  <c r="K15" i="6" s="1"/>
  <c r="C24" i="6"/>
  <c r="H160" i="1"/>
  <c r="AA169" i="1"/>
  <c r="O37" i="6" s="1"/>
  <c r="Z66" i="1"/>
  <c r="N20" i="6" s="1"/>
  <c r="AA123" i="1"/>
  <c r="U76" i="1"/>
  <c r="I21" i="6" s="1"/>
  <c r="U95" i="1"/>
  <c r="I23" i="6" s="1"/>
  <c r="U101" i="1"/>
  <c r="I24" i="6" s="1"/>
  <c r="V38" i="1"/>
  <c r="J16" i="6" s="1"/>
  <c r="V163" i="1"/>
  <c r="J32" i="6" s="1"/>
  <c r="J33" i="6" s="1"/>
  <c r="W116" i="1"/>
  <c r="K25" i="6" s="1"/>
  <c r="W131" i="1"/>
  <c r="K28" i="6" s="1"/>
  <c r="W147" i="1"/>
  <c r="W163" i="1"/>
  <c r="K32" i="6" s="1"/>
  <c r="K33" i="6" s="1"/>
  <c r="AA79" i="1"/>
  <c r="H92" i="1"/>
  <c r="AA58" i="1"/>
  <c r="V95" i="1"/>
  <c r="J23" i="6" s="1"/>
  <c r="W53" i="1"/>
  <c r="K19" i="6" s="1"/>
  <c r="W88" i="1"/>
  <c r="K22" i="6" s="1"/>
  <c r="W95" i="1"/>
  <c r="K23" i="6" s="1"/>
  <c r="R30" i="1"/>
  <c r="F15" i="6" s="1"/>
  <c r="H169" i="1"/>
  <c r="AA63" i="1"/>
  <c r="G35" i="4"/>
  <c r="C12" i="4"/>
  <c r="AA84" i="1"/>
  <c r="N37" i="6"/>
  <c r="G37" i="6"/>
  <c r="J37" i="6"/>
  <c r="P37" i="6"/>
  <c r="F12" i="4"/>
  <c r="F15" i="4" s="1"/>
  <c r="M37" i="6"/>
  <c r="E12" i="4"/>
  <c r="E15" i="4" s="1"/>
  <c r="F37" i="6"/>
  <c r="K37" i="6"/>
  <c r="AA129" i="1"/>
  <c r="AA143" i="1"/>
  <c r="H70" i="1"/>
  <c r="Y95" i="1"/>
  <c r="M23" i="6" s="1"/>
  <c r="Y163" i="1"/>
  <c r="M32" i="6" s="1"/>
  <c r="M33" i="6" s="1"/>
  <c r="AB17" i="1"/>
  <c r="Z88" i="1"/>
  <c r="N22" i="6" s="1"/>
  <c r="H105" i="1"/>
  <c r="AA73" i="1"/>
  <c r="H17" i="1"/>
  <c r="H20" i="1" s="1"/>
  <c r="AA156" i="1"/>
  <c r="C22" i="6"/>
  <c r="U38" i="1"/>
  <c r="I16" i="6" s="1"/>
  <c r="U53" i="1"/>
  <c r="I19" i="6" s="1"/>
  <c r="W35" i="1"/>
  <c r="H27" i="1"/>
  <c r="V66" i="1"/>
  <c r="J20" i="6" s="1"/>
  <c r="W66" i="1"/>
  <c r="K20" i="6" s="1"/>
  <c r="H162" i="1"/>
  <c r="C25" i="6"/>
  <c r="H138" i="1"/>
  <c r="AA114" i="1"/>
  <c r="Z101" i="1"/>
  <c r="N24" i="6" s="1"/>
  <c r="AA126" i="1"/>
  <c r="AB95" i="1"/>
  <c r="P23" i="6" s="1"/>
  <c r="C30" i="4"/>
  <c r="C31" i="4" s="1"/>
  <c r="R101" i="1"/>
  <c r="F24" i="6" s="1"/>
  <c r="S163" i="1"/>
  <c r="G32" i="6" s="1"/>
  <c r="G33" i="6" s="1"/>
  <c r="AA107" i="1"/>
  <c r="AA69" i="1"/>
  <c r="H46" i="1"/>
  <c r="AA115" i="1"/>
  <c r="H51" i="1"/>
  <c r="U17" i="1"/>
  <c r="W33" i="1"/>
  <c r="W76" i="1"/>
  <c r="K21" i="6" s="1"/>
  <c r="M17" i="1"/>
  <c r="AA100" i="1"/>
  <c r="AA35" i="1"/>
  <c r="I35" i="1"/>
  <c r="I33" i="1"/>
  <c r="I17" i="1"/>
  <c r="H83" i="1"/>
  <c r="H29" i="1"/>
  <c r="H43" i="1"/>
  <c r="H33" i="1"/>
  <c r="H122" i="1"/>
  <c r="T30" i="1"/>
  <c r="H15" i="6" s="1"/>
  <c r="T66" i="1"/>
  <c r="H20" i="6" s="1"/>
  <c r="T88" i="1"/>
  <c r="H22" i="6" s="1"/>
  <c r="T147" i="1"/>
  <c r="AA45" i="1"/>
  <c r="AA159" i="1"/>
  <c r="U66" i="1"/>
  <c r="I20" i="6" s="1"/>
  <c r="V116" i="1"/>
  <c r="J25" i="6" s="1"/>
  <c r="Z38" i="1"/>
  <c r="N16" i="6" s="1"/>
  <c r="AB53" i="1"/>
  <c r="P19" i="6" s="1"/>
  <c r="Y88" i="1"/>
  <c r="M22" i="6" s="1"/>
  <c r="AB116" i="1"/>
  <c r="P25" i="6" s="1"/>
  <c r="Z147" i="1"/>
  <c r="Z163" i="1"/>
  <c r="N32" i="6" s="1"/>
  <c r="N33" i="6" s="1"/>
  <c r="R53" i="1"/>
  <c r="F19" i="6" s="1"/>
  <c r="R66" i="1"/>
  <c r="F20" i="6" s="1"/>
  <c r="R76" i="1"/>
  <c r="F21" i="6" s="1"/>
  <c r="R88" i="1"/>
  <c r="F22" i="6" s="1"/>
  <c r="R95" i="1"/>
  <c r="F23" i="6" s="1"/>
  <c r="R116" i="1"/>
  <c r="F25" i="6" s="1"/>
  <c r="R131" i="1"/>
  <c r="F28" i="6" s="1"/>
  <c r="S66" i="1"/>
  <c r="G20" i="6" s="1"/>
  <c r="S76" i="1"/>
  <c r="G21" i="6" s="1"/>
  <c r="S95" i="1"/>
  <c r="G23" i="6" s="1"/>
  <c r="S131" i="1"/>
  <c r="G28" i="6" s="1"/>
  <c r="H81" i="1"/>
  <c r="AB38" i="1"/>
  <c r="P16" i="6" s="1"/>
  <c r="Y76" i="1"/>
  <c r="M21" i="6" s="1"/>
  <c r="AB101" i="1"/>
  <c r="P24" i="6" s="1"/>
  <c r="AA49" i="1"/>
  <c r="AA99" i="1"/>
  <c r="H155" i="1"/>
  <c r="H111" i="1"/>
  <c r="H108" i="1"/>
  <c r="AA34" i="1"/>
  <c r="C13" i="4"/>
  <c r="Z30" i="1"/>
  <c r="N15" i="6" s="1"/>
  <c r="R147" i="1"/>
  <c r="H25" i="1"/>
  <c r="H144" i="1"/>
  <c r="AA94" i="1"/>
  <c r="AA56" i="1"/>
  <c r="AB30" i="1"/>
  <c r="P15" i="6" s="1"/>
  <c r="U30" i="1"/>
  <c r="I15" i="6" s="1"/>
  <c r="U88" i="1"/>
  <c r="I22" i="6" s="1"/>
  <c r="U131" i="1"/>
  <c r="I28" i="6" s="1"/>
  <c r="Y53" i="1"/>
  <c r="M19" i="6" s="1"/>
  <c r="Z53" i="1"/>
  <c r="N19" i="6" s="1"/>
  <c r="AB66" i="1"/>
  <c r="P20" i="6" s="1"/>
  <c r="Z116" i="1"/>
  <c r="N25" i="6" s="1"/>
  <c r="Z131" i="1"/>
  <c r="N28" i="6" s="1"/>
  <c r="Y131" i="1"/>
  <c r="M28" i="6" s="1"/>
  <c r="AB131" i="1"/>
  <c r="P28" i="6" s="1"/>
  <c r="AB147" i="1"/>
  <c r="P29" i="6" s="1"/>
  <c r="AB163" i="1"/>
  <c r="P32" i="6" s="1"/>
  <c r="P33" i="6" s="1"/>
  <c r="Y66" i="1"/>
  <c r="M20" i="6" s="1"/>
  <c r="H52" i="1"/>
  <c r="H61" i="1"/>
  <c r="H91" i="1"/>
  <c r="R163" i="1"/>
  <c r="F32" i="6" s="1"/>
  <c r="F33" i="6" s="1"/>
  <c r="T38" i="1"/>
  <c r="H16" i="6" s="1"/>
  <c r="T53" i="1"/>
  <c r="H19" i="6" s="1"/>
  <c r="T95" i="1"/>
  <c r="H23" i="6" s="1"/>
  <c r="T101" i="1"/>
  <c r="H24" i="6" s="1"/>
  <c r="T116" i="1"/>
  <c r="H25" i="6" s="1"/>
  <c r="T131" i="1"/>
  <c r="H28" i="6" s="1"/>
  <c r="T163" i="1"/>
  <c r="H32" i="6" s="1"/>
  <c r="H33" i="6" s="1"/>
  <c r="AA60" i="1"/>
  <c r="U147" i="1"/>
  <c r="V88" i="1"/>
  <c r="J22" i="6" s="1"/>
  <c r="V131" i="1"/>
  <c r="J28" i="6" s="1"/>
  <c r="V147" i="1"/>
  <c r="AA128" i="1"/>
  <c r="S30" i="1"/>
  <c r="G15" i="6" s="1"/>
  <c r="S38" i="1"/>
  <c r="G16" i="6" s="1"/>
  <c r="S53" i="1"/>
  <c r="G19" i="6" s="1"/>
  <c r="S88" i="1"/>
  <c r="G22" i="6" s="1"/>
  <c r="S101" i="1"/>
  <c r="G24" i="6" s="1"/>
  <c r="S116" i="1"/>
  <c r="G25" i="6" s="1"/>
  <c r="S147" i="1"/>
  <c r="H98" i="1"/>
  <c r="H101" i="1" s="1"/>
  <c r="AA140" i="1"/>
  <c r="H130" i="1"/>
  <c r="U163" i="1"/>
  <c r="I32" i="6" s="1"/>
  <c r="I33" i="6" s="1"/>
  <c r="Y101" i="1"/>
  <c r="M24" i="6" s="1"/>
  <c r="T76" i="1"/>
  <c r="H21" i="6" s="1"/>
  <c r="AA24" i="1"/>
  <c r="AA30" i="1" s="1"/>
  <c r="O15" i="6" s="1"/>
  <c r="C29" i="6"/>
  <c r="H82" i="1"/>
  <c r="C19" i="4"/>
  <c r="C14" i="6"/>
  <c r="C17" i="6" s="1"/>
  <c r="G30" i="1"/>
  <c r="G101" i="1"/>
  <c r="H28" i="1"/>
  <c r="AA146" i="1"/>
  <c r="H57" i="1"/>
  <c r="AA157" i="1"/>
  <c r="H142" i="1"/>
  <c r="H71" i="1"/>
  <c r="C18" i="4"/>
  <c r="Y116" i="1"/>
  <c r="M25" i="6" s="1"/>
  <c r="AA74" i="1"/>
  <c r="AA36" i="1"/>
  <c r="H26" i="1"/>
  <c r="AA80" i="1"/>
  <c r="V76" i="1"/>
  <c r="J21" i="6" s="1"/>
  <c r="H86" i="1"/>
  <c r="AA75" i="1"/>
  <c r="H135" i="1"/>
  <c r="C14" i="4"/>
  <c r="H104" i="1"/>
  <c r="AA65" i="1"/>
  <c r="AB88" i="1"/>
  <c r="P22" i="6" s="1"/>
  <c r="U116" i="1"/>
  <c r="I25" i="6" s="1"/>
  <c r="Z76" i="1"/>
  <c r="N21" i="6" s="1"/>
  <c r="Z95" i="1"/>
  <c r="N23" i="6" s="1"/>
  <c r="R38" i="1"/>
  <c r="F16" i="6" s="1"/>
  <c r="AA93" i="1"/>
  <c r="AA137" i="1"/>
  <c r="AA127" i="1"/>
  <c r="H136" i="1"/>
  <c r="C28" i="6"/>
  <c r="H62" i="1"/>
  <c r="Y30" i="1"/>
  <c r="M15" i="6" s="1"/>
  <c r="AB76" i="1"/>
  <c r="P21" i="6" s="1"/>
  <c r="Y38" i="1"/>
  <c r="M16" i="6" s="1"/>
  <c r="Y147" i="1"/>
  <c r="V30" i="1"/>
  <c r="J15" i="6" s="1"/>
  <c r="G38" i="1"/>
  <c r="AA37" i="1"/>
  <c r="H37" i="1"/>
  <c r="AA85" i="1"/>
  <c r="G88" i="1"/>
  <c r="H85" i="1"/>
  <c r="C23" i="6"/>
  <c r="AA125" i="1"/>
  <c r="H125" i="1"/>
  <c r="AA59" i="1"/>
  <c r="H59" i="1"/>
  <c r="G95" i="1"/>
  <c r="H109" i="1"/>
  <c r="AA109" i="1"/>
  <c r="D35" i="6"/>
  <c r="G33" i="4"/>
  <c r="I33" i="4" s="1"/>
  <c r="AA167" i="1"/>
  <c r="H167" i="1"/>
  <c r="F18" i="4"/>
  <c r="F24" i="4" s="1"/>
  <c r="H161" i="1"/>
  <c r="AA161" i="1"/>
  <c r="H48" i="1"/>
  <c r="AA48" i="1"/>
  <c r="C19" i="6"/>
  <c r="C17" i="4"/>
  <c r="C149" i="1"/>
  <c r="G116" i="1"/>
  <c r="AA106" i="1"/>
  <c r="H106" i="1"/>
  <c r="AA141" i="1"/>
  <c r="H141" i="1"/>
  <c r="AA87" i="1"/>
  <c r="H87" i="1"/>
  <c r="AA64" i="1"/>
  <c r="H64" i="1"/>
  <c r="G163" i="1"/>
  <c r="G66" i="1"/>
  <c r="G18" i="4" s="1"/>
  <c r="G76" i="1"/>
  <c r="AA72" i="1"/>
  <c r="H72" i="1"/>
  <c r="H134" i="1"/>
  <c r="G147" i="1"/>
  <c r="AA124" i="1"/>
  <c r="G131" i="1"/>
  <c r="H124" i="1"/>
  <c r="H145" i="1"/>
  <c r="AA145" i="1"/>
  <c r="H47" i="1"/>
  <c r="AA47" i="1"/>
  <c r="G53" i="1"/>
  <c r="AA50" i="1"/>
  <c r="C176" i="1" l="1"/>
  <c r="G172" i="1"/>
  <c r="G176" i="1" s="1"/>
  <c r="K29" i="6"/>
  <c r="K30" i="6" s="1"/>
  <c r="J29" i="6"/>
  <c r="J30" i="6" s="1"/>
  <c r="V173" i="1"/>
  <c r="J39" i="6" s="1"/>
  <c r="I29" i="6"/>
  <c r="I30" i="6" s="1"/>
  <c r="H29" i="6"/>
  <c r="H30" i="6" s="1"/>
  <c r="T173" i="1"/>
  <c r="H39" i="6" s="1"/>
  <c r="M29" i="6"/>
  <c r="M30" i="6" s="1"/>
  <c r="Y173" i="1"/>
  <c r="M39" i="6" s="1"/>
  <c r="G29" i="6"/>
  <c r="G30" i="6" s="1"/>
  <c r="S173" i="1"/>
  <c r="G39" i="6" s="1"/>
  <c r="F29" i="6"/>
  <c r="F30" i="6" s="1"/>
  <c r="R173" i="1"/>
  <c r="F39" i="6" s="1"/>
  <c r="N29" i="6"/>
  <c r="N30" i="6" s="1"/>
  <c r="Z173" i="1"/>
  <c r="N39" i="6" s="1"/>
  <c r="I35" i="4"/>
  <c r="E37" i="4"/>
  <c r="F37" i="4"/>
  <c r="U20" i="1"/>
  <c r="I14" i="6" s="1"/>
  <c r="I17" i="6" s="1"/>
  <c r="AB20" i="1"/>
  <c r="AA20" i="1"/>
  <c r="F17" i="6"/>
  <c r="W38" i="1"/>
  <c r="K16" i="6" s="1"/>
  <c r="K17" i="6" s="1"/>
  <c r="H95" i="1"/>
  <c r="J17" i="6"/>
  <c r="H17" i="6"/>
  <c r="D14" i="6"/>
  <c r="C15" i="4"/>
  <c r="AA101" i="1"/>
  <c r="O24" i="6" s="1"/>
  <c r="K26" i="6"/>
  <c r="F26" i="6"/>
  <c r="J26" i="6"/>
  <c r="C30" i="6"/>
  <c r="H76" i="1"/>
  <c r="AA76" i="1"/>
  <c r="O21" i="6" s="1"/>
  <c r="AA116" i="1"/>
  <c r="O25" i="6" s="1"/>
  <c r="H30" i="1"/>
  <c r="H26" i="6"/>
  <c r="N26" i="6"/>
  <c r="AA88" i="1"/>
  <c r="O22" i="6" s="1"/>
  <c r="P30" i="6"/>
  <c r="N17" i="6"/>
  <c r="AA38" i="1"/>
  <c r="O16" i="6" s="1"/>
  <c r="H38" i="1"/>
  <c r="G17" i="6"/>
  <c r="G12" i="4"/>
  <c r="I12" i="4" s="1"/>
  <c r="AA131" i="1"/>
  <c r="O28" i="6" s="1"/>
  <c r="H163" i="1"/>
  <c r="M26" i="6"/>
  <c r="G26" i="6"/>
  <c r="I26" i="6"/>
  <c r="AA95" i="1"/>
  <c r="O23" i="6" s="1"/>
  <c r="AA163" i="1"/>
  <c r="O32" i="6" s="1"/>
  <c r="O33" i="6" s="1"/>
  <c r="P26" i="6"/>
  <c r="H116" i="1"/>
  <c r="M17" i="6"/>
  <c r="H66" i="1"/>
  <c r="H131" i="1"/>
  <c r="H147" i="1"/>
  <c r="AA53" i="1"/>
  <c r="O19" i="6" s="1"/>
  <c r="AA147" i="1"/>
  <c r="O29" i="6" s="1"/>
  <c r="H53" i="1"/>
  <c r="G22" i="4"/>
  <c r="I22" i="4" s="1"/>
  <c r="D24" i="6"/>
  <c r="G13" i="4"/>
  <c r="I13" i="4" s="1"/>
  <c r="D15" i="6"/>
  <c r="C26" i="6"/>
  <c r="G26" i="4"/>
  <c r="D28" i="6"/>
  <c r="C24" i="4"/>
  <c r="H88" i="1"/>
  <c r="C41" i="6"/>
  <c r="C37" i="4"/>
  <c r="D22" i="6"/>
  <c r="G20" i="4"/>
  <c r="I20" i="4" s="1"/>
  <c r="G17" i="4"/>
  <c r="D19" i="6"/>
  <c r="D21" i="6"/>
  <c r="G19" i="4"/>
  <c r="I19" i="4" s="1"/>
  <c r="G21" i="4"/>
  <c r="I21" i="4" s="1"/>
  <c r="D23" i="6"/>
  <c r="AA66" i="1"/>
  <c r="O20" i="6" s="1"/>
  <c r="D20" i="6"/>
  <c r="I18" i="4"/>
  <c r="G23" i="4"/>
  <c r="I23" i="4" s="1"/>
  <c r="D25" i="6"/>
  <c r="D32" i="6"/>
  <c r="D33" i="6" s="1"/>
  <c r="G30" i="4"/>
  <c r="D29" i="6"/>
  <c r="G149" i="1"/>
  <c r="G27" i="4"/>
  <c r="I27" i="4" s="1"/>
  <c r="O35" i="6"/>
  <c r="G14" i="4"/>
  <c r="D16" i="6"/>
  <c r="D45" i="6" l="1"/>
  <c r="G41" i="4"/>
  <c r="C45" i="6"/>
  <c r="C41" i="4"/>
  <c r="C186" i="1"/>
  <c r="C49" i="4" s="1"/>
  <c r="U173" i="1"/>
  <c r="I39" i="6" s="1"/>
  <c r="W173" i="1"/>
  <c r="K39" i="6" s="1"/>
  <c r="H172" i="1"/>
  <c r="I37" i="4" s="1"/>
  <c r="P14" i="6"/>
  <c r="P17" i="6" s="1"/>
  <c r="AB173" i="1"/>
  <c r="P39" i="6" s="1"/>
  <c r="O14" i="6"/>
  <c r="O17" i="6" s="1"/>
  <c r="AA173" i="1"/>
  <c r="O39" i="6" s="1"/>
  <c r="D41" i="6"/>
  <c r="G186" i="1"/>
  <c r="G49" i="4" s="1"/>
  <c r="O30" i="6"/>
  <c r="D17" i="6"/>
  <c r="M41" i="6"/>
  <c r="O26" i="6"/>
  <c r="G37" i="4"/>
  <c r="F41" i="6"/>
  <c r="H149" i="1"/>
  <c r="D26" i="6"/>
  <c r="G31" i="4"/>
  <c r="I30" i="4"/>
  <c r="I31" i="4" s="1"/>
  <c r="G24" i="4"/>
  <c r="I17" i="4"/>
  <c r="I24" i="4" s="1"/>
  <c r="D30" i="6"/>
  <c r="I26" i="4"/>
  <c r="I28" i="4" s="1"/>
  <c r="G28" i="4"/>
  <c r="G15" i="4"/>
  <c r="I14" i="4"/>
  <c r="I15" i="4" s="1"/>
  <c r="A48" i="6" l="1"/>
  <c r="A47" i="6"/>
  <c r="H176" i="1"/>
  <c r="I41" i="6"/>
  <c r="O41" i="6"/>
  <c r="H186" i="1" l="1"/>
  <c r="I49" i="4" s="1"/>
  <c r="I41" i="4"/>
</calcChain>
</file>

<file path=xl/sharedStrings.xml><?xml version="1.0" encoding="utf-8"?>
<sst xmlns="http://schemas.openxmlformats.org/spreadsheetml/2006/main" count="858" uniqueCount="356">
  <si>
    <t>F</t>
  </si>
  <si>
    <t xml:space="preserve"> </t>
  </si>
  <si>
    <t xml:space="preserve"> DESCRIPTION</t>
  </si>
  <si>
    <t>04.30</t>
  </si>
  <si>
    <t>H</t>
  </si>
  <si>
    <t>10.05</t>
  </si>
  <si>
    <t>10.15</t>
  </si>
  <si>
    <t>10.25</t>
  </si>
  <si>
    <t>10.95</t>
  </si>
  <si>
    <t>11.05</t>
  </si>
  <si>
    <t>11.15</t>
  </si>
  <si>
    <t>11.75</t>
  </si>
  <si>
    <t>11.95</t>
  </si>
  <si>
    <t>12.05</t>
  </si>
  <si>
    <t>12.15</t>
  </si>
  <si>
    <t>12.35</t>
  </si>
  <si>
    <t>12.55</t>
  </si>
  <si>
    <t>12.95</t>
  </si>
  <si>
    <t>15.55</t>
  </si>
  <si>
    <t>15.65</t>
  </si>
  <si>
    <t>15.95</t>
  </si>
  <si>
    <t>15.40</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</si>
  <si>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</si>
  <si>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</si>
  <si>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</si>
  <si>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</si>
  <si>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</si>
  <si>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</si>
  <si>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</si>
  <si>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</si>
  <si>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</si>
  <si>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</si>
  <si>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</si>
  <si>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</si>
  <si>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</si>
  <si>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</si>
  <si>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</si>
  <si>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</si>
  <si>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</si>
  <si>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</si>
  <si>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</si>
  <si>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</si>
  <si>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</si>
  <si>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</si>
  <si>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</si>
  <si>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</si>
  <si>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</si>
  <si>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</si>
  <si>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</si>
  <si>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</si>
  <si>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</si>
  <si>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</si>
  <si>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</si>
  <si>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</si>
  <si>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</si>
  <si>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</si>
  <si>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</si>
  <si>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</si>
  <si>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</si>
  <si>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</si>
  <si>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</si>
  <si>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</si>
  <si>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</si>
  <si>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</si>
  <si>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</si>
  <si>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</si>
  <si>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</si>
  <si>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</si>
  <si>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</si>
  <si>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</si>
  <si>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</si>
  <si>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</si>
  <si>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</si>
  <si>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</si>
  <si>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</si>
  <si>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</si>
  <si>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</si>
  <si>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</si>
  <si>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15.50</t>
  </si>
  <si>
    <t>15.60</t>
  </si>
  <si>
    <t>G</t>
  </si>
  <si>
    <t>Rapport de coûts pour la période se terminant le (date) :</t>
  </si>
  <si>
    <t>POSTE</t>
  </si>
  <si>
    <t>CATÉGORIE</t>
  </si>
  <si>
    <t>DEVIS</t>
  </si>
  <si>
    <t>COÛTS À JOUR</t>
  </si>
  <si>
    <t>Achat de droits</t>
  </si>
  <si>
    <t>Préparation de la présentation du projet</t>
  </si>
  <si>
    <t>Main-d'oeuvre de la conception</t>
  </si>
  <si>
    <t>Main-d'oeuvre de la programmation</t>
  </si>
  <si>
    <t>Artistes</t>
  </si>
  <si>
    <t>Main-d'oeuvre de l'administration</t>
  </si>
  <si>
    <t>TOTAL "B" - POSTES DE L'ÉQUIPE DE PRODUCTION</t>
  </si>
  <si>
    <t>TOTAL "C" - MATÉRIEL ET FOURNITURES</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</si>
  <si>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</si>
  <si>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</si>
  <si>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</si>
  <si>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</si>
  <si>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</si>
  <si>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</si>
  <si>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</si>
  <si>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</si>
  <si>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</si>
  <si>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</si>
  <si>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</si>
  <si>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</si>
  <si>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</si>
  <si>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</si>
  <si>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</si>
  <si>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</si>
  <si>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</si>
  <si>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</si>
  <si>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</si>
  <si>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Recherchiste / Scénariste</t>
  </si>
  <si>
    <t>Études de marché / Groupes cibles</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</si>
  <si>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</si>
  <si>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</si>
  <si>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</si>
  <si>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</si>
  <si>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</si>
  <si>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</si>
  <si>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</si>
  <si>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</si>
  <si>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</si>
  <si>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</si>
  <si>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</si>
  <si>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</si>
  <si>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</si>
  <si>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</si>
  <si>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Location et fournitures : Matériel d'artiste</t>
  </si>
  <si>
    <t>Location - Équipement caméra</t>
  </si>
  <si>
    <t>Location matériel audio</t>
  </si>
  <si>
    <t>Effets sonores</t>
  </si>
  <si>
    <t>Transferts, archives images</t>
  </si>
  <si>
    <t>Montage hors ligne</t>
  </si>
  <si>
    <t>Montage en ligne</t>
  </si>
  <si>
    <t>Post-synchro et mixage</t>
  </si>
  <si>
    <t>SOUS-TOTAL SECTIONS "B" + "C"</t>
  </si>
  <si>
    <t>SECTION "E" - ADMINISTRATION DE LA PRODUCTION</t>
  </si>
  <si>
    <t>Total Administration de la production</t>
  </si>
  <si>
    <t>Frais légaux</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</si>
  <si>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</si>
  <si>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</si>
  <si>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</si>
  <si>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</si>
  <si>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</si>
  <si>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</si>
  <si>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</si>
  <si>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</si>
  <si>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</si>
  <si>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</si>
  <si>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</si>
  <si>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</si>
  <si>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</si>
  <si>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</si>
  <si>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</si>
  <si>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</si>
  <si>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</si>
  <si>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</si>
  <si>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</si>
  <si>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 xml:space="preserve">Matériel de numérisation </t>
  </si>
  <si>
    <t xml:space="preserve">Matériel supplémentaire </t>
  </si>
  <si>
    <t xml:space="preserve">Matériel et fournitures supplémentaires </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</si>
  <si>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</si>
  <si>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</si>
  <si>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</si>
  <si>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</si>
  <si>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</si>
  <si>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</si>
  <si>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</si>
  <si>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</si>
  <si>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</si>
  <si>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</si>
  <si>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</si>
  <si>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Total Préparation de la présentation</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</si>
  <si>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</si>
  <si>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</si>
  <si>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</si>
  <si>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</si>
  <si>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</si>
  <si>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</si>
  <si>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</si>
  <si>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</si>
  <si>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</si>
  <si>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</si>
  <si>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</si>
  <si>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</si>
  <si>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</si>
  <si>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</si>
  <si>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 xml:space="preserve">Droits librairies </t>
  </si>
  <si>
    <t>Autres droits (préciser)</t>
  </si>
  <si>
    <t>Main-d'oeuvre supplémentaire (préciser)</t>
  </si>
  <si>
    <t>Autre main-d'oeuvre</t>
  </si>
  <si>
    <t xml:space="preserve">Autre main-d'oeuvre </t>
  </si>
  <si>
    <t xml:space="preserve">Total Autre main-d'oeuvre </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</si>
  <si>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</si>
  <si>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</si>
  <si>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</si>
  <si>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</si>
  <si>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</si>
  <si>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</si>
  <si>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</si>
  <si>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</si>
  <si>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</si>
  <si>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</si>
  <si>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</si>
  <si>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</si>
  <si>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r>
      <t xml:space="preserve">A. Contribution du FMC </t>
    </r>
    <r>
      <rPr>
        <sz val="10"/>
        <rFont val="Arial"/>
        <family val="2"/>
      </rPr>
      <t>- Indiquer le nom du programme du FMC (Conceptualisation - Prototypage - Production) et le numéro de la demande</t>
    </r>
  </si>
  <si>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</si>
  <si>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</si>
  <si>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</si>
  <si>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</si>
  <si>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</si>
  <si>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</si>
  <si>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</si>
  <si>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</si>
  <si>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</si>
  <si>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</si>
  <si>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</si>
  <si>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</si>
  <si>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</si>
  <si>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</si>
  <si>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</si>
  <si>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 xml:space="preserve">Différés des actionnaires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</si>
  <si>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</si>
  <si>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</si>
  <si>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</si>
  <si>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</si>
  <si>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</si>
  <si>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</si>
  <si>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</si>
  <si>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</si>
  <si>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</si>
  <si>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</si>
  <si>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</si>
  <si>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</si>
  <si>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</si>
  <si>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</si>
  <si>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</si>
  <si>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</si>
  <si>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</si>
  <si>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</si>
  <si>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</si>
  <si>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</si>
  <si>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</si>
  <si>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</si>
  <si>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</si>
  <si>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</si>
  <si>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</si>
  <si>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</si>
  <si>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</si>
  <si>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</si>
  <si>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</si>
  <si>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</si>
  <si>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</si>
  <si>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</si>
  <si>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</si>
  <si>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</si>
  <si>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</si>
  <si>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</si>
  <si>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</si>
  <si>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</si>
  <si>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Conseillère / Conseiller</t>
  </si>
  <si>
    <t>Directrice / Directeur artistique</t>
  </si>
  <si>
    <t>Directrice / Directeur de l'animation</t>
  </si>
  <si>
    <t>Directrice / Directeur interactif</t>
  </si>
  <si>
    <t>Directrice / Directeur de la création</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</si>
  <si>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</si>
  <si>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</si>
  <si>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</si>
  <si>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</si>
  <si>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</si>
  <si>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</si>
  <si>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</si>
  <si>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</si>
  <si>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</si>
  <si>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</si>
  <si>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</si>
  <si>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</si>
  <si>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</si>
  <si>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</si>
  <si>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</si>
  <si>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</si>
  <si>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</si>
  <si>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Doublage / Traduction</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</si>
  <si>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</si>
  <si>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</si>
  <si>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</si>
  <si>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</si>
  <si>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</si>
  <si>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</si>
  <si>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SECTION "B" - POSTES DE L'ÉQUIPE</t>
  </si>
  <si>
    <t>10.57</t>
  </si>
  <si>
    <t>10.80</t>
  </si>
  <si>
    <t>COPRODUCTION INTERNATIONALE, S'IL Y A LIEU</t>
  </si>
  <si>
    <t>Date  ( AAAA / MM / JJ )</t>
  </si>
  <si>
    <t>Compagnie(s)  coproductrice(s) étrangère(s): inscrire nom(s) et pays</t>
  </si>
  <si>
    <t>Détail des coûts</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</si>
  <si>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</si>
  <si>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Gestionnaire ou Cheffe/ Chef de projet (non actionnaire seulement)</t>
  </si>
  <si>
    <t>Total Matériel et fournitures audio / vidéo</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</si>
  <si>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</si>
  <si>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</si>
  <si>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CHOISIR LE CHANGEMENT DE RÉPARTITION DE COÛTS / D'ORIGINE</t>
  </si>
  <si>
    <t>.</t>
  </si>
  <si>
    <t>Compagnie(s)  coproductrice(s) étrangère(s) :</t>
  </si>
  <si>
    <t>-</t>
  </si>
  <si>
    <t>Instructions</t>
  </si>
  <si>
    <t>•</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</si>
  <si>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</si>
  <si>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</si>
  <si>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</si>
  <si>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Commencez par remplir l'onglet "Détail des coûts". Des informations saisies dans cet onglet seront automatiquement réparties dans les autres onglets.</t>
  </si>
  <si>
    <t>Titre du projet et son numéro FMC :</t>
  </si>
  <si>
    <t>GRAND TOTAL CANADIEN, INCLUANT LA  CONCEPTUALISATION :</t>
  </si>
  <si>
    <t>GRAND TOTAL :</t>
  </si>
  <si>
    <t>TOTAL :</t>
  </si>
  <si>
    <t xml:space="preserve"> TOTAL :</t>
  </si>
  <si>
    <t>COÛTS DE CONCEPTUALISATION (si financé par le FMC) :</t>
  </si>
  <si>
    <t>TOTAL DE LA COPRODUCTION INTERNATIONALE, S'IL Y A LIEU :</t>
  </si>
  <si>
    <t>GRAND TOTAL CANADIEN (incluant Conceptualisation) :</t>
  </si>
  <si>
    <t>GRAND TOTAL, SI COPRODUCTION INTERNATIONALE :</t>
  </si>
  <si>
    <t>TOTAL COPRODUCTION INTERNATIONALE:</t>
  </si>
  <si>
    <t>Pas au devis</t>
  </si>
  <si>
    <t>Pas de coût</t>
  </si>
  <si>
    <r>
      <t>Veuillez inscrire ci-dessous toute</t>
    </r>
    <r>
      <rPr>
        <i/>
        <u/>
        <sz val="10"/>
        <rFont val="Arial"/>
        <family val="2"/>
      </rPr>
      <t xml:space="preserve"> autre</t>
    </r>
    <r>
      <rPr>
        <i/>
        <sz val="10"/>
        <rFont val="Arial"/>
        <family val="2"/>
      </rPr>
      <t xml:space="preserve"> aide gouvernementale reçue pour ce projet</t>
    </r>
  </si>
  <si>
    <t>Si le projet est une coproduction internationale:</t>
  </si>
  <si>
    <t>Veuillez svp joindre le rapport de coûts de chaque coproducteur étranger séparément en veillant à bien indiquer leur taux de change respectif.</t>
  </si>
  <si>
    <t>COÛTS TOTAUX (CAD)</t>
  </si>
  <si>
    <t>ÉCARTS (CAD)</t>
  </si>
  <si>
    <t>GRAND TOTAL CANADIEN :</t>
  </si>
  <si>
    <t>COPRODUCTION INTERNATIONALE, S'IL Y A LIEU (voir instructions)</t>
  </si>
  <si>
    <t>DEVIS (CAD)</t>
  </si>
  <si>
    <t xml:space="preserve">Crédits d'impôt fédéraux (100 % estimés/reçus) </t>
  </si>
  <si>
    <t xml:space="preserve">Crédits d'impôt provinciaux (100 % estimés/reçus) </t>
  </si>
  <si>
    <t xml:space="preserve">SVP, pensez à l'environnement avant d'imprimer. </t>
  </si>
  <si>
    <t>SVP, ne pas supprimer ni masquer des lignes ou des colonnes dans quelconque onglet.</t>
  </si>
  <si>
    <r>
      <t xml:space="preserve">Portez attention aux messages d'erreur qui peuvent apparaître en </t>
    </r>
    <r>
      <rPr>
        <b/>
        <sz val="10"/>
        <color rgb="FFFF0000"/>
        <rFont val="Arial"/>
        <family val="2"/>
      </rPr>
      <t>rouge</t>
    </r>
    <r>
      <rPr>
        <sz val="10"/>
        <rFont val="Arial"/>
        <family val="2"/>
      </rPr>
      <t>.</t>
    </r>
  </si>
  <si>
    <t>Veuillez également inscrire les montants en devise canadienne dans les cellules jaunes appropriées de la section Coproduction Internationale dans l'onglet "Détail des coûts".</t>
  </si>
  <si>
    <t>VEUILLEZ ENTRER VOS DONNÉES DANS LES CELLULES JAUNES SEULEMENT -TOUT MONTANT AVANT TAXES - ENTREZ DES NOMBRES ENTIERS</t>
  </si>
  <si>
    <r>
      <t>Le coût ne peut pas excéder 10% du total des sections B+C du</t>
    </r>
    <r>
      <rPr>
        <b/>
        <sz val="9"/>
        <rFont val="Arial"/>
        <family val="2"/>
      </rPr>
      <t xml:space="preserve"> devis initial approuvé au contrat</t>
    </r>
    <r>
      <rPr>
        <sz val="9"/>
        <rFont val="Arial"/>
        <family val="2"/>
      </rPr>
      <t xml:space="preserve"> si la personne est actionnaire de la compagnie requérante, co-requérante ou de la société-mère.</t>
    </r>
  </si>
  <si>
    <t xml:space="preserve">Les frais d'administration ne peuvent excéder 10% du total des sections B+C du devis final approuvé au contrat. </t>
  </si>
  <si>
    <t xml:space="preserve">Les onglets "Page sommaire", "Allocation et Origine" et "Liste des participants financiers et Aide totale du gouvernement" doivent être signés. </t>
  </si>
  <si>
    <t>Si vous ne pouvez pas ajouter de signature directement dans Excel, veuillez soumettre ces pages en format PDF, datées et signées, en plus de soumettre l'ensemble du rapport de coûts en format Excel.</t>
  </si>
  <si>
    <t>Médias Numériques Interactifs</t>
  </si>
  <si>
    <t>Conceptrice / Concepteur interactif ou de jeu (Designer)</t>
  </si>
  <si>
    <t>Rapport de Coût de Prototypage 2025-2026</t>
  </si>
  <si>
    <t>© 2017-2025 Telefilm Canada</t>
  </si>
  <si>
    <t>Frais de vérification - Mission d'examen ou audit</t>
  </si>
  <si>
    <t xml:space="preserve"> Seules des dépenses réelles et vérifiables encourues et/ou payées par le requérant sont admissibles. </t>
  </si>
  <si>
    <t>Ce rapport contient des formules. Si vous devez ajouter des lignes, veillez à copier et coller une ligne entière sur une nouvelle ligne afin de conserver toutes les formules des colonnes A à AB.</t>
  </si>
  <si>
    <t>Si vous devez ajouter des lignes à l'onglet "Détail des coûts", veillez à copier et coller une ligne entière sur une nouvelle ligne afin de conserver toutes les formules des colonnes A à AB.</t>
  </si>
  <si>
    <t>Dépenses autorisées uniquement que pour la durée du prototypage seulement.</t>
  </si>
  <si>
    <t>Webmestre / Gestionnaire de communauté</t>
  </si>
  <si>
    <t>Spécialiste marketing - Développement de plans de vente et de promotion</t>
  </si>
  <si>
    <t>Groupe(s) cible(s) - Pour tests et playtests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</si>
</sst>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0\ [$$-C0C]"/>
    <numFmt numFmtId="169" formatCode="#,##0\ [$$-C0C]_);\(#,##0\ [$$-C0C]\)"/>
    <numFmt numFmtId="170" formatCode="_ * #,##0_)\ &quot;$&quot;_ ;_ * \(#,##0\)\ &quot;$&quot;_ ;_ * &quot;-&quot;??_)\ &quot;$&quot;_ ;_ @_ "/>
    <numFmt numFmtId="171" formatCode="\-"/>
    <numFmt numFmtId="172" formatCode="#,##0\ _$"/>
  </numFmts>
  <fonts count="28"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sz val="10"/>
      <name val="Arial"/>
      <family val="2"/>
    </font>
    <font>
      <u val="singleAccounting"/>
      <sz val="9"/>
      <name val="Arial"/>
      <family val="2"/>
    </font>
    <font>
      <i/>
      <sz val="10"/>
      <name val="Arial"/>
      <family val="2"/>
    </font>
    <font>
      <i/>
      <u/>
      <sz val="10"/>
      <name val="Arial"/>
      <family val="2"/>
    </font>
    <font>
      <b/>
      <sz val="10"/>
      <color rgb="FFFF0000"/>
      <name val="Arial"/>
      <family val="2"/>
    </font>
    <font>
      <sz val="10"/>
      <color rgb="FF4C4C4C"/>
      <name val="Arial"/>
      <family val="2"/>
    </font>
    <font>
      <sz val="9"/>
      <color rgb="FF00B050"/>
      <name val="Arial"/>
      <family val="2"/>
    </font>
    <font>
      <b/>
      <sz val="10"/>
      <color rgb="FF00B050"/>
      <name val="Arial"/>
      <family val="2"/>
    </font>
  </fonts>
  <fills count="13">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D5FF18"/>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D5FF7C"/>
        <bgColor indexed="64"/>
      </patternFill>
    </fill>
    <fill>
      <patternFill patternType="solid">
        <fgColor rgb="FFF7D1E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s>
  <cellStyleXfs count="2">
    <xf numFmtId="0" fontId="0" fillId="0" borderId="0"/>
    <xf numFmtId="44" fontId="20" fillId="0" borderId="0" applyFont="0" applyFill="0" applyBorder="0" applyAlignment="0" applyProtection="0"/>
  </cellStyleXfs>
  <cellXfs count="620">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0" fontId="9" fillId="0" borderId="0" xfId="0" applyFont="1" applyAlignment="1">
      <alignment horizontal="left"/>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0" fontId="4" fillId="0" borderId="5" xfId="0" applyFont="1" applyBorder="1"/>
    <xf numFmtId="0" fontId="9" fillId="0" borderId="5" xfId="0" applyFont="1" applyBorder="1"/>
    <xf numFmtId="165" fontId="9" fillId="0" borderId="2" xfId="0" applyNumberFormat="1" applyFont="1" applyBorder="1" applyAlignment="1">
      <alignment horizontal="right" vertical="center"/>
    </xf>
    <xf numFmtId="0" fontId="13" fillId="0" borderId="0" xfId="0" applyFont="1" applyAlignment="1">
      <alignment vertical="center"/>
    </xf>
    <xf numFmtId="0" fontId="13" fillId="0" borderId="0" xfId="0" applyFont="1"/>
    <xf numFmtId="0" fontId="9" fillId="0" borderId="0" xfId="0" applyFont="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11" xfId="0" applyNumberFormat="1" applyFont="1" applyBorder="1" applyAlignment="1">
      <alignment vertical="center"/>
    </xf>
    <xf numFmtId="165" fontId="6" fillId="0" borderId="11"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165" fontId="5" fillId="0" borderId="1" xfId="0" applyNumberFormat="1" applyFont="1" applyBorder="1" applyAlignment="1">
      <alignment horizontal="right"/>
    </xf>
    <xf numFmtId="165" fontId="5" fillId="0" borderId="23" xfId="0" applyNumberFormat="1" applyFont="1" applyBorder="1" applyAlignment="1">
      <alignment horizontal="right"/>
    </xf>
    <xf numFmtId="164" fontId="6" fillId="0" borderId="0" xfId="0" applyNumberFormat="1" applyFont="1" applyAlignment="1">
      <alignment horizontal="center"/>
    </xf>
    <xf numFmtId="0" fontId="6" fillId="0" borderId="0" xfId="0" applyFont="1"/>
    <xf numFmtId="165" fontId="6" fillId="0" borderId="1" xfId="0" applyNumberFormat="1" applyFont="1" applyBorder="1" applyAlignment="1">
      <alignment horizontal="right"/>
    </xf>
    <xf numFmtId="165" fontId="6" fillId="0" borderId="23" xfId="0" applyNumberFormat="1" applyFont="1" applyBorder="1" applyAlignment="1">
      <alignment horizontal="right"/>
    </xf>
    <xf numFmtId="164" fontId="5" fillId="0" borderId="0" xfId="0" applyNumberFormat="1" applyFont="1" applyAlignment="1">
      <alignment horizontal="center"/>
    </xf>
    <xf numFmtId="165" fontId="6" fillId="0" borderId="11"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5" xfId="0" applyNumberFormat="1" applyFont="1" applyBorder="1" applyAlignment="1">
      <alignment horizontal="right"/>
    </xf>
    <xf numFmtId="2" fontId="6" fillId="0" borderId="1" xfId="0" applyNumberFormat="1" applyFont="1" applyBorder="1" applyAlignment="1">
      <alignment horizontal="center"/>
    </xf>
    <xf numFmtId="165" fontId="9" fillId="0" borderId="11" xfId="0" applyNumberFormat="1" applyFont="1" applyBorder="1" applyAlignment="1">
      <alignment horizontal="right"/>
    </xf>
    <xf numFmtId="0" fontId="2" fillId="0" borderId="0" xfId="0" applyFont="1" applyAlignment="1">
      <alignment horizontal="left"/>
    </xf>
    <xf numFmtId="165" fontId="5" fillId="0" borderId="5" xfId="0" applyNumberFormat="1" applyFont="1" applyBorder="1" applyAlignment="1">
      <alignment horizontal="right"/>
    </xf>
    <xf numFmtId="0" fontId="5" fillId="0" borderId="24" xfId="0" applyFont="1" applyBorder="1"/>
    <xf numFmtId="0" fontId="3" fillId="0" borderId="24" xfId="0" applyFont="1" applyBorder="1"/>
    <xf numFmtId="165" fontId="5" fillId="0" borderId="24" xfId="0" applyNumberFormat="1" applyFont="1" applyBorder="1" applyAlignment="1">
      <alignment horizontal="left" vertical="center"/>
    </xf>
    <xf numFmtId="165" fontId="5" fillId="0" borderId="24" xfId="0" applyNumberFormat="1" applyFont="1" applyBorder="1"/>
    <xf numFmtId="165" fontId="5" fillId="0" borderId="24" xfId="0" applyNumberFormat="1" applyFont="1" applyBorder="1" applyAlignment="1">
      <alignment horizontal="right" vertical="center"/>
    </xf>
    <xf numFmtId="0" fontId="6" fillId="0" borderId="0" xfId="0" applyFont="1" applyAlignment="1">
      <alignment vertical="center"/>
    </xf>
    <xf numFmtId="0" fontId="15" fillId="0" borderId="0" xfId="0" applyFont="1" applyAlignment="1">
      <alignment horizontal="right" vertical="center"/>
    </xf>
    <xf numFmtId="49" fontId="11" fillId="0" borderId="0" xfId="0" applyNumberFormat="1" applyFont="1" applyAlignment="1">
      <alignment horizontal="center" vertical="center"/>
    </xf>
    <xf numFmtId="0" fontId="9" fillId="0" borderId="24" xfId="0" applyFont="1" applyBorder="1"/>
    <xf numFmtId="0" fontId="2" fillId="0" borderId="6" xfId="0" applyFont="1" applyBorder="1" applyAlignment="1">
      <alignment horizontal="left"/>
    </xf>
    <xf numFmtId="165" fontId="10" fillId="0" borderId="11" xfId="0" applyNumberFormat="1" applyFont="1" applyBorder="1"/>
    <xf numFmtId="0" fontId="2" fillId="0" borderId="1" xfId="0" applyFont="1" applyBorder="1" applyAlignment="1" applyProtection="1">
      <alignment wrapText="1"/>
      <protection locked="0"/>
    </xf>
    <xf numFmtId="2" fontId="9" fillId="3" borderId="13" xfId="0" applyNumberFormat="1" applyFont="1" applyFill="1" applyBorder="1" applyAlignment="1">
      <alignment horizontal="center"/>
    </xf>
    <xf numFmtId="165" fontId="9" fillId="3" borderId="13" xfId="0" applyNumberFormat="1" applyFont="1" applyFill="1" applyBorder="1" applyAlignment="1">
      <alignment horizontal="right"/>
    </xf>
    <xf numFmtId="165" fontId="9" fillId="3" borderId="14" xfId="0" applyNumberFormat="1" applyFont="1" applyFill="1" applyBorder="1" applyAlignment="1">
      <alignment horizontal="right"/>
    </xf>
    <xf numFmtId="165" fontId="9" fillId="3" borderId="23" xfId="0" applyNumberFormat="1" applyFont="1" applyFill="1" applyBorder="1"/>
    <xf numFmtId="165" fontId="9" fillId="3" borderId="5" xfId="0" applyNumberFormat="1" applyFont="1" applyFill="1" applyBorder="1"/>
    <xf numFmtId="165" fontId="9" fillId="3" borderId="1" xfId="0" applyNumberFormat="1" applyFont="1" applyFill="1" applyBorder="1"/>
    <xf numFmtId="165" fontId="10" fillId="3" borderId="1" xfId="0" applyNumberFormat="1" applyFont="1" applyFill="1" applyBorder="1"/>
    <xf numFmtId="165" fontId="4" fillId="3" borderId="1" xfId="0" applyNumberFormat="1" applyFont="1" applyFill="1" applyBorder="1" applyAlignment="1">
      <alignment horizontal="right"/>
    </xf>
    <xf numFmtId="165" fontId="4" fillId="3" borderId="1" xfId="0" applyNumberFormat="1" applyFont="1" applyFill="1" applyBorder="1"/>
    <xf numFmtId="2" fontId="2" fillId="3" borderId="5" xfId="0" applyNumberFormat="1" applyFont="1" applyFill="1" applyBorder="1"/>
    <xf numFmtId="165" fontId="4" fillId="5" borderId="1" xfId="0" applyNumberFormat="1" applyFont="1" applyFill="1" applyBorder="1" applyAlignment="1">
      <alignment vertical="center"/>
    </xf>
    <xf numFmtId="165" fontId="4" fillId="5" borderId="1" xfId="0" applyNumberFormat="1" applyFont="1" applyFill="1" applyBorder="1" applyAlignment="1">
      <alignment horizontal="center" vertical="center"/>
    </xf>
    <xf numFmtId="165" fontId="5" fillId="5" borderId="1" xfId="0" applyNumberFormat="1" applyFont="1" applyFill="1" applyBorder="1" applyAlignment="1" applyProtection="1">
      <alignment horizontal="center" wrapText="1"/>
      <protection locked="0"/>
    </xf>
    <xf numFmtId="165" fontId="4" fillId="5" borderId="2" xfId="0" applyNumberFormat="1" applyFont="1" applyFill="1" applyBorder="1" applyAlignment="1">
      <alignment horizontal="center" vertical="center"/>
    </xf>
    <xf numFmtId="165" fontId="4" fillId="5" borderId="1" xfId="0" applyNumberFormat="1" applyFont="1" applyFill="1" applyBorder="1"/>
    <xf numFmtId="0" fontId="9" fillId="0" borderId="0" xfId="0" applyFont="1" applyAlignment="1">
      <alignment horizontal="right"/>
    </xf>
    <xf numFmtId="0" fontId="2" fillId="0" borderId="21" xfId="0" applyFont="1" applyBorder="1" applyAlignment="1">
      <alignment horizontal="left"/>
    </xf>
    <xf numFmtId="0" fontId="2" fillId="0" borderId="7" xfId="0" applyFont="1" applyBorder="1" applyAlignment="1">
      <alignment horizontal="left"/>
    </xf>
    <xf numFmtId="0" fontId="2" fillId="0" borderId="21" xfId="0" applyFont="1" applyBorder="1"/>
    <xf numFmtId="0" fontId="1" fillId="0" borderId="0" xfId="0" applyFont="1"/>
    <xf numFmtId="2" fontId="1" fillId="0" borderId="0" xfId="0" applyNumberFormat="1" applyFont="1" applyAlignment="1">
      <alignment horizontal="center"/>
    </xf>
    <xf numFmtId="0" fontId="1" fillId="0" borderId="7" xfId="0" applyFont="1" applyBorder="1"/>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8" fontId="10" fillId="0" borderId="0" xfId="0" applyNumberFormat="1" applyFont="1" applyAlignment="1">
      <alignment horizontal="center" vertical="center" wrapText="1"/>
    </xf>
    <xf numFmtId="168"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168" fontId="1" fillId="0" borderId="56" xfId="0" applyNumberFormat="1" applyFont="1" applyBorder="1" applyAlignment="1">
      <alignment horizontal="right" vertical="center" wrapText="1"/>
    </xf>
    <xf numFmtId="0" fontId="1" fillId="0" borderId="24" xfId="0" applyFont="1" applyBorder="1" applyAlignment="1">
      <alignment horizontal="right" wrapText="1"/>
    </xf>
    <xf numFmtId="168" fontId="1" fillId="0" borderId="60" xfId="0" applyNumberFormat="1" applyFont="1" applyBorder="1" applyAlignment="1">
      <alignment horizontal="right" vertical="center" wrapText="1"/>
    </xf>
    <xf numFmtId="168" fontId="1" fillId="0" borderId="55" xfId="0" applyNumberFormat="1" applyFont="1" applyBorder="1" applyAlignment="1">
      <alignment horizontal="right" vertical="center" wrapText="1"/>
    </xf>
    <xf numFmtId="0" fontId="1" fillId="0" borderId="66" xfId="0" applyFont="1" applyBorder="1"/>
    <xf numFmtId="0" fontId="10" fillId="0" borderId="66" xfId="0" applyFont="1" applyBorder="1" applyAlignment="1">
      <alignment horizontal="right" vertical="center"/>
    </xf>
    <xf numFmtId="168" fontId="10" fillId="0" borderId="67" xfId="0" applyNumberFormat="1" applyFont="1" applyBorder="1" applyAlignment="1">
      <alignment horizontal="right" vertical="center" wrapText="1"/>
    </xf>
    <xf numFmtId="42" fontId="10" fillId="0" borderId="0" xfId="0" applyNumberFormat="1" applyFont="1" applyAlignment="1">
      <alignment horizontal="right" wrapText="1"/>
    </xf>
    <xf numFmtId="0" fontId="10" fillId="0" borderId="20" xfId="0" applyFont="1" applyBorder="1" applyAlignment="1">
      <alignment horizontal="center" vertical="center" wrapText="1"/>
    </xf>
    <xf numFmtId="168" fontId="1" fillId="0" borderId="73" xfId="0" applyNumberFormat="1" applyFont="1" applyBorder="1" applyAlignment="1">
      <alignment horizontal="right" vertical="center" wrapText="1"/>
    </xf>
    <xf numFmtId="0" fontId="1" fillId="0" borderId="7" xfId="0" applyFont="1" applyBorder="1" applyAlignment="1">
      <alignment vertical="center"/>
    </xf>
    <xf numFmtId="168" fontId="1" fillId="0" borderId="77" xfId="0" applyNumberFormat="1" applyFont="1" applyBorder="1" applyAlignment="1">
      <alignment horizontal="right" vertical="center" wrapText="1"/>
    </xf>
    <xf numFmtId="168" fontId="1" fillId="9" borderId="20" xfId="0" applyNumberFormat="1" applyFont="1" applyFill="1" applyBorder="1" applyAlignment="1">
      <alignment horizontal="right" vertical="center" wrapText="1"/>
    </xf>
    <xf numFmtId="0" fontId="1" fillId="0" borderId="0" xfId="0" applyFont="1" applyAlignment="1">
      <alignment vertical="center"/>
    </xf>
    <xf numFmtId="168" fontId="1" fillId="0" borderId="83" xfId="0" applyNumberFormat="1" applyFont="1" applyBorder="1" applyAlignment="1">
      <alignment horizontal="right" vertical="center" wrapText="1"/>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45" xfId="0" applyFont="1" applyBorder="1" applyAlignment="1">
      <alignment vertical="center" wrapText="1"/>
    </xf>
    <xf numFmtId="0" fontId="1" fillId="0" borderId="87" xfId="0" applyFont="1" applyBorder="1" applyAlignment="1">
      <alignment vertical="center" wrapText="1"/>
    </xf>
    <xf numFmtId="169" fontId="1" fillId="0" borderId="73" xfId="0" applyNumberFormat="1" applyFont="1" applyBorder="1" applyAlignment="1">
      <alignment horizontal="right" vertical="center" wrapText="1"/>
    </xf>
    <xf numFmtId="0" fontId="1" fillId="0" borderId="76" xfId="0" applyFont="1" applyBorder="1" applyAlignment="1">
      <alignment vertical="center" wrapText="1"/>
    </xf>
    <xf numFmtId="0" fontId="1" fillId="0" borderId="88" xfId="0" applyFont="1" applyBorder="1" applyAlignment="1">
      <alignment vertical="center" wrapText="1"/>
    </xf>
    <xf numFmtId="169" fontId="1" fillId="0" borderId="60" xfId="0" applyNumberFormat="1" applyFont="1" applyBorder="1" applyAlignment="1">
      <alignment horizontal="right" vertical="center" wrapText="1"/>
    </xf>
    <xf numFmtId="0" fontId="1" fillId="0" borderId="63" xfId="0" applyFont="1" applyBorder="1" applyAlignment="1">
      <alignment vertical="center" wrapText="1"/>
    </xf>
    <xf numFmtId="0" fontId="1" fillId="0" borderId="89" xfId="0" applyFont="1" applyBorder="1" applyAlignment="1">
      <alignment vertical="center" wrapText="1"/>
    </xf>
    <xf numFmtId="169" fontId="1" fillId="0" borderId="83" xfId="0" applyNumberFormat="1" applyFont="1" applyBorder="1" applyAlignment="1">
      <alignment horizontal="right"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0" fontId="1" fillId="0" borderId="90" xfId="0" applyFont="1" applyBorder="1" applyAlignment="1">
      <alignment vertical="center" wrapText="1"/>
    </xf>
    <xf numFmtId="0" fontId="10" fillId="0" borderId="91" xfId="0" applyFont="1" applyBorder="1" applyAlignment="1">
      <alignment horizontal="right" vertical="center"/>
    </xf>
    <xf numFmtId="169" fontId="10" fillId="0" borderId="92" xfId="0" applyNumberFormat="1" applyFont="1" applyBorder="1" applyAlignment="1">
      <alignment horizontal="right" vertical="center" wrapText="1"/>
    </xf>
    <xf numFmtId="169" fontId="10" fillId="8" borderId="19" xfId="0" applyNumberFormat="1" applyFont="1" applyFill="1" applyBorder="1" applyAlignment="1">
      <alignment vertical="center" wrapText="1"/>
    </xf>
    <xf numFmtId="0" fontId="10" fillId="0" borderId="9" xfId="0" applyFont="1" applyBorder="1" applyAlignment="1">
      <alignment horizontal="center" vertical="center" wrapText="1"/>
    </xf>
    <xf numFmtId="42" fontId="1" fillId="0" borderId="73" xfId="0" applyNumberFormat="1" applyFont="1" applyBorder="1" applyAlignment="1">
      <alignment horizontal="right" vertical="center" wrapText="1"/>
    </xf>
    <xf numFmtId="42" fontId="1" fillId="0" borderId="60" xfId="0" applyNumberFormat="1" applyFont="1" applyBorder="1" applyAlignment="1">
      <alignment horizontal="right" vertical="center" wrapText="1"/>
    </xf>
    <xf numFmtId="42" fontId="1" fillId="0" borderId="83" xfId="0" applyNumberFormat="1" applyFont="1" applyBorder="1" applyAlignment="1">
      <alignment horizontal="right"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42" fontId="10" fillId="8"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168" fontId="1" fillId="0" borderId="87" xfId="0" applyNumberFormat="1" applyFont="1" applyBorder="1" applyAlignment="1">
      <alignment horizontal="right" vertical="center" wrapText="1"/>
    </xf>
    <xf numFmtId="10" fontId="1" fillId="0" borderId="73" xfId="0" applyNumberFormat="1" applyFont="1" applyBorder="1" applyAlignment="1">
      <alignment vertical="center" wrapText="1"/>
    </xf>
    <xf numFmtId="168" fontId="1" fillId="9" borderId="88" xfId="0" applyNumberFormat="1" applyFont="1" applyFill="1" applyBorder="1" applyAlignment="1">
      <alignment horizontal="right" vertical="center" wrapText="1"/>
    </xf>
    <xf numFmtId="10" fontId="1" fillId="9" borderId="60" xfId="0" applyNumberFormat="1" applyFont="1" applyFill="1" applyBorder="1" applyAlignment="1">
      <alignment vertical="center" wrapText="1"/>
    </xf>
    <xf numFmtId="168" fontId="1" fillId="0" borderId="88" xfId="0" applyNumberFormat="1" applyFont="1" applyBorder="1" applyAlignment="1">
      <alignment horizontal="right" vertical="center" wrapText="1"/>
    </xf>
    <xf numFmtId="168" fontId="1" fillId="0" borderId="71" xfId="0" applyNumberFormat="1" applyFont="1" applyBorder="1" applyAlignment="1">
      <alignment horizontal="right" vertical="center" wrapText="1"/>
    </xf>
    <xf numFmtId="168" fontId="1" fillId="0" borderId="98" xfId="0" applyNumberFormat="1" applyFont="1" applyBorder="1" applyAlignment="1">
      <alignment horizontal="righ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8" fontId="10" fillId="8" borderId="84" xfId="0" applyNumberFormat="1" applyFont="1" applyFill="1" applyBorder="1" applyAlignment="1">
      <alignment horizontal="right" vertical="center" wrapText="1"/>
    </xf>
    <xf numFmtId="10" fontId="10" fillId="8" borderId="67" xfId="0" applyNumberFormat="1" applyFont="1" applyFill="1" applyBorder="1" applyAlignment="1">
      <alignment vertical="center" wrapText="1"/>
    </xf>
    <xf numFmtId="0" fontId="10" fillId="0" borderId="7" xfId="0" applyFont="1" applyBorder="1" applyAlignment="1">
      <alignment horizontal="left"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7" xfId="0" applyFont="1" applyBorder="1" applyAlignment="1">
      <alignment horizontal="left" wrapText="1"/>
    </xf>
    <xf numFmtId="0" fontId="10" fillId="0" borderId="0" xfId="0" applyFont="1" applyAlignment="1">
      <alignment horizontal="right" vertical="center"/>
    </xf>
    <xf numFmtId="0" fontId="10" fillId="0" borderId="55" xfId="0" applyFont="1" applyBorder="1" applyAlignment="1">
      <alignment horizontal="right" vertical="center" wrapText="1"/>
    </xf>
    <xf numFmtId="42"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10" borderId="0" xfId="0" applyFont="1" applyFill="1" applyProtection="1">
      <protection locked="0"/>
    </xf>
    <xf numFmtId="2" fontId="4" fillId="10" borderId="0" xfId="0" applyNumberFormat="1" applyFont="1" applyFill="1" applyAlignment="1">
      <alignment horizontal="center"/>
    </xf>
    <xf numFmtId="0" fontId="4" fillId="10" borderId="0" xfId="0" applyFont="1" applyFill="1" applyAlignment="1">
      <alignment horizontal="left"/>
    </xf>
    <xf numFmtId="165" fontId="4" fillId="10" borderId="0" xfId="0" applyNumberFormat="1" applyFont="1" applyFill="1"/>
    <xf numFmtId="165" fontId="4" fillId="10" borderId="0" xfId="0" applyNumberFormat="1" applyFont="1" applyFill="1" applyAlignment="1">
      <alignment horizontal="right"/>
    </xf>
    <xf numFmtId="0" fontId="2" fillId="10" borderId="0" xfId="0" applyFont="1" applyFill="1"/>
    <xf numFmtId="0" fontId="5" fillId="10" borderId="0" xfId="0" applyFont="1" applyFill="1"/>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vertical="center"/>
    </xf>
    <xf numFmtId="166" fontId="4" fillId="0" borderId="102" xfId="0" applyNumberFormat="1" applyFont="1" applyBorder="1" applyAlignment="1">
      <alignment horizontal="center"/>
    </xf>
    <xf numFmtId="0" fontId="4" fillId="4" borderId="102" xfId="0" applyFont="1" applyFill="1" applyBorder="1"/>
    <xf numFmtId="165" fontId="4" fillId="5" borderId="102" xfId="0" applyNumberFormat="1" applyFont="1" applyFill="1" applyBorder="1" applyAlignment="1">
      <alignment vertical="center"/>
    </xf>
    <xf numFmtId="165" fontId="4" fillId="5" borderId="102" xfId="0" applyNumberFormat="1" applyFont="1" applyFill="1" applyBorder="1" applyAlignment="1">
      <alignment horizontal="center" vertical="center"/>
    </xf>
    <xf numFmtId="165" fontId="4" fillId="0" borderId="102" xfId="0" applyNumberFormat="1" applyFont="1" applyBorder="1" applyAlignment="1">
      <alignment horizontal="right" vertical="center"/>
    </xf>
    <xf numFmtId="164" fontId="9" fillId="0" borderId="8" xfId="0" applyNumberFormat="1" applyFont="1" applyBorder="1" applyAlignment="1">
      <alignment horizontal="center"/>
    </xf>
    <xf numFmtId="0" fontId="9" fillId="0" borderId="8" xfId="0" applyFont="1" applyBorder="1"/>
    <xf numFmtId="164" fontId="9" fillId="0" borderId="102" xfId="0" applyNumberFormat="1" applyFont="1" applyBorder="1" applyAlignment="1">
      <alignment horizontal="center"/>
    </xf>
    <xf numFmtId="166" fontId="4" fillId="0" borderId="8" xfId="0" applyNumberFormat="1" applyFont="1" applyBorder="1" applyAlignment="1">
      <alignment horizontal="center"/>
    </xf>
    <xf numFmtId="0" fontId="4" fillId="0" borderId="8" xfId="0" applyFont="1" applyBorder="1"/>
    <xf numFmtId="165" fontId="4" fillId="5" borderId="8" xfId="0" applyNumberFormat="1" applyFont="1" applyFill="1" applyBorder="1" applyAlignment="1">
      <alignment vertical="center"/>
    </xf>
    <xf numFmtId="165" fontId="4" fillId="5" borderId="37" xfId="0" applyNumberFormat="1" applyFont="1" applyFill="1" applyBorder="1" applyAlignment="1">
      <alignment horizontal="center" vertical="center"/>
    </xf>
    <xf numFmtId="165" fontId="4" fillId="0" borderId="8" xfId="0" applyNumberFormat="1" applyFont="1" applyBorder="1" applyAlignment="1">
      <alignment horizontal="right" vertical="center"/>
    </xf>
    <xf numFmtId="165" fontId="4" fillId="5" borderId="36" xfId="0" applyNumberFormat="1" applyFont="1" applyFill="1" applyBorder="1" applyAlignment="1">
      <alignment horizontal="center" vertical="center"/>
    </xf>
    <xf numFmtId="0" fontId="4" fillId="0" borderId="9" xfId="0" applyFont="1" applyBorder="1"/>
    <xf numFmtId="2" fontId="4" fillId="0" borderId="8" xfId="0" applyNumberFormat="1" applyFont="1" applyBorder="1" applyAlignment="1">
      <alignment horizontal="center"/>
    </xf>
    <xf numFmtId="0" fontId="1" fillId="0" borderId="21"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5" fontId="9" fillId="3" borderId="8" xfId="0" applyNumberFormat="1" applyFont="1" applyFill="1" applyBorder="1" applyAlignment="1">
      <alignment horizontal="center" vertical="center"/>
    </xf>
    <xf numFmtId="165" fontId="9" fillId="3" borderId="0" xfId="0" applyNumberFormat="1" applyFont="1" applyFill="1" applyAlignment="1">
      <alignment horizontal="center" vertical="center"/>
    </xf>
    <xf numFmtId="165" fontId="9" fillId="3" borderId="8" xfId="0" applyNumberFormat="1" applyFont="1" applyFill="1" applyBorder="1" applyAlignment="1">
      <alignment horizontal="center" vertical="center" wrapText="1"/>
    </xf>
    <xf numFmtId="165" fontId="6" fillId="3" borderId="8"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xf>
    <xf numFmtId="0" fontId="4" fillId="0" borderId="7" xfId="0" applyFont="1" applyBorder="1" applyAlignment="1">
      <alignment vertical="center"/>
    </xf>
    <xf numFmtId="3" fontId="5" fillId="3" borderId="1" xfId="0" applyNumberFormat="1" applyFont="1" applyFill="1" applyBorder="1" applyAlignment="1">
      <alignment horizontal="center" vertical="center"/>
    </xf>
    <xf numFmtId="3" fontId="5" fillId="3" borderId="3" xfId="0" applyNumberFormat="1" applyFont="1" applyFill="1" applyBorder="1" applyAlignment="1">
      <alignment horizontal="center" vertical="center"/>
    </xf>
    <xf numFmtId="3" fontId="5" fillId="3" borderId="2" xfId="0" applyNumberFormat="1" applyFont="1" applyFill="1" applyBorder="1" applyAlignment="1">
      <alignment horizontal="center" vertical="center"/>
    </xf>
    <xf numFmtId="3" fontId="5" fillId="3"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4" fillId="4" borderId="35" xfId="0" applyFont="1" applyFill="1" applyBorder="1"/>
    <xf numFmtId="0" fontId="4" fillId="4" borderId="5" xfId="0" applyFont="1" applyFill="1" applyBorder="1"/>
    <xf numFmtId="0" fontId="4" fillId="11" borderId="5" xfId="0" applyFont="1" applyFill="1" applyBorder="1"/>
    <xf numFmtId="170" fontId="4" fillId="0" borderId="1" xfId="1" applyNumberFormat="1" applyFont="1" applyFill="1" applyBorder="1" applyAlignment="1">
      <alignment horizontal="center"/>
    </xf>
    <xf numFmtId="170" fontId="4" fillId="0" borderId="5" xfId="1" applyNumberFormat="1" applyFont="1" applyFill="1" applyBorder="1"/>
    <xf numFmtId="2" fontId="9" fillId="0" borderId="0" xfId="0" applyNumberFormat="1" applyFont="1" applyAlignment="1">
      <alignment horizontal="center"/>
    </xf>
    <xf numFmtId="165" fontId="4" fillId="0" borderId="1" xfId="0" applyNumberFormat="1" applyFont="1" applyBorder="1" applyAlignment="1">
      <alignment vertical="center"/>
    </xf>
    <xf numFmtId="166" fontId="4" fillId="0" borderId="1" xfId="0" applyNumberFormat="1" applyFont="1" applyBorder="1" applyAlignment="1">
      <alignment horizontal="left" vertical="center"/>
    </xf>
    <xf numFmtId="0" fontId="0" fillId="0" borderId="1" xfId="0" applyBorder="1" applyAlignment="1">
      <alignment horizontal="left" vertical="center"/>
    </xf>
    <xf numFmtId="0" fontId="10" fillId="0" borderId="7" xfId="0" applyFont="1" applyBorder="1" applyAlignment="1">
      <alignment vertical="center"/>
    </xf>
    <xf numFmtId="165" fontId="5" fillId="0" borderId="1" xfId="0" applyNumberFormat="1" applyFont="1" applyBorder="1" applyAlignment="1">
      <alignment vertical="center"/>
    </xf>
    <xf numFmtId="165" fontId="5" fillId="0" borderId="5"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5" xfId="0" applyNumberFormat="1" applyFont="1" applyBorder="1" applyAlignment="1">
      <alignment horizontal="right" vertical="center"/>
    </xf>
    <xf numFmtId="165" fontId="6" fillId="0" borderId="1" xfId="0" applyNumberFormat="1" applyFont="1" applyBorder="1"/>
    <xf numFmtId="165" fontId="6" fillId="0" borderId="5" xfId="0" applyNumberFormat="1" applyFont="1" applyBorder="1"/>
    <xf numFmtId="165" fontId="9" fillId="3" borderId="12" xfId="0" applyNumberFormat="1" applyFont="1" applyFill="1" applyBorder="1" applyAlignment="1">
      <alignment horizontal="right"/>
    </xf>
    <xf numFmtId="165" fontId="9" fillId="0" borderId="12" xfId="0" applyNumberFormat="1" applyFont="1" applyBorder="1" applyAlignment="1">
      <alignment horizontal="right"/>
    </xf>
    <xf numFmtId="3" fontId="6" fillId="0" borderId="91" xfId="0" applyNumberFormat="1" applyFont="1" applyBorder="1" applyAlignment="1">
      <alignment horizontal="center" vertical="center"/>
    </xf>
    <xf numFmtId="3" fontId="6" fillId="0" borderId="66" xfId="0" applyNumberFormat="1" applyFont="1" applyBorder="1" applyAlignment="1">
      <alignment horizontal="center" vertical="center"/>
    </xf>
    <xf numFmtId="3" fontId="6" fillId="0" borderId="92" xfId="0" applyNumberFormat="1" applyFont="1" applyBorder="1" applyAlignment="1">
      <alignment horizontal="center" vertical="center"/>
    </xf>
    <xf numFmtId="165" fontId="4" fillId="5" borderId="20" xfId="0" applyNumberFormat="1" applyFont="1" applyFill="1" applyBorder="1" applyAlignment="1">
      <alignment vertical="center"/>
    </xf>
    <xf numFmtId="165" fontId="4" fillId="5" borderId="92" xfId="0" applyNumberFormat="1" applyFont="1" applyFill="1" applyBorder="1" applyAlignment="1">
      <alignment vertical="center"/>
    </xf>
    <xf numFmtId="0" fontId="1" fillId="5" borderId="7" xfId="0" applyFont="1" applyFill="1" applyBorder="1" applyAlignment="1">
      <alignment horizontal="left"/>
    </xf>
    <xf numFmtId="0" fontId="2" fillId="5" borderId="7" xfId="0" applyFont="1" applyFill="1" applyBorder="1" applyAlignment="1">
      <alignment horizontal="left"/>
    </xf>
    <xf numFmtId="0" fontId="1" fillId="5" borderId="21" xfId="0" applyFont="1" applyFill="1" applyBorder="1" applyAlignment="1">
      <alignment horizontal="left"/>
    </xf>
    <xf numFmtId="0" fontId="2" fillId="5" borderId="21" xfId="0" applyFont="1" applyFill="1" applyBorder="1" applyAlignment="1">
      <alignment horizontal="left"/>
    </xf>
    <xf numFmtId="0" fontId="4" fillId="8" borderId="1" xfId="0" applyFont="1" applyFill="1" applyBorder="1" applyAlignment="1">
      <alignment vertical="center" wrapText="1"/>
    </xf>
    <xf numFmtId="0" fontId="4" fillId="8" borderId="1" xfId="0" applyFont="1" applyFill="1" applyBorder="1" applyAlignment="1">
      <alignment horizontal="left" vertical="center" wrapText="1"/>
    </xf>
    <xf numFmtId="0" fontId="4" fillId="5" borderId="10" xfId="0" applyFont="1" applyFill="1" applyBorder="1" applyAlignment="1">
      <alignment horizontal="right"/>
    </xf>
    <xf numFmtId="0" fontId="4" fillId="5" borderId="91" xfId="0" applyFont="1" applyFill="1" applyBorder="1" applyAlignment="1">
      <alignment horizontal="right"/>
    </xf>
    <xf numFmtId="3" fontId="6" fillId="3" borderId="1" xfId="0" applyNumberFormat="1" applyFont="1" applyFill="1" applyBorder="1" applyAlignment="1">
      <alignment horizontal="center" vertical="center"/>
    </xf>
    <xf numFmtId="3" fontId="6" fillId="3" borderId="3" xfId="0" applyNumberFormat="1" applyFont="1" applyFill="1" applyBorder="1" applyAlignment="1">
      <alignment horizontal="center" vertical="center"/>
    </xf>
    <xf numFmtId="3" fontId="6" fillId="3" borderId="4" xfId="0" applyNumberFormat="1" applyFont="1" applyFill="1" applyBorder="1" applyAlignment="1">
      <alignment horizontal="center" vertical="center"/>
    </xf>
    <xf numFmtId="0" fontId="4" fillId="0" borderId="35" xfId="0" applyFont="1" applyBorder="1"/>
    <xf numFmtId="49" fontId="1" fillId="0" borderId="1" xfId="0" applyNumberFormat="1" applyFont="1" applyBorder="1" applyAlignment="1" applyProtection="1">
      <alignment horizontal="center"/>
      <protection locked="0"/>
    </xf>
    <xf numFmtId="170" fontId="4" fillId="0" borderId="5" xfId="1" applyNumberFormat="1" applyFont="1" applyFill="1" applyBorder="1" applyAlignment="1">
      <alignment horizontal="left"/>
    </xf>
    <xf numFmtId="2" fontId="1" fillId="6" borderId="0" xfId="0" applyNumberFormat="1" applyFont="1" applyFill="1" applyAlignment="1">
      <alignment horizontal="center"/>
    </xf>
    <xf numFmtId="170" fontId="4" fillId="3" borderId="1" xfId="1" applyNumberFormat="1" applyFont="1" applyFill="1" applyBorder="1" applyProtection="1"/>
    <xf numFmtId="165" fontId="5" fillId="8" borderId="1" xfId="0" applyNumberFormat="1" applyFont="1" applyFill="1" applyBorder="1" applyAlignment="1">
      <alignment vertical="center"/>
    </xf>
    <xf numFmtId="165" fontId="6" fillId="8" borderId="1" xfId="0" applyNumberFormat="1" applyFont="1" applyFill="1" applyBorder="1" applyAlignment="1">
      <alignment horizontal="right" vertical="center"/>
    </xf>
    <xf numFmtId="165" fontId="6" fillId="8" borderId="1" xfId="0" applyNumberFormat="1" applyFont="1" applyFill="1" applyBorder="1"/>
    <xf numFmtId="165" fontId="6" fillId="8" borderId="10" xfId="0" applyNumberFormat="1" applyFont="1" applyFill="1" applyBorder="1" applyAlignment="1">
      <alignment horizontal="right" vertical="center"/>
    </xf>
    <xf numFmtId="165" fontId="5" fillId="8" borderId="10" xfId="0" applyNumberFormat="1" applyFont="1" applyFill="1" applyBorder="1" applyAlignment="1">
      <alignment vertical="center"/>
    </xf>
    <xf numFmtId="165" fontId="6" fillId="8" borderId="10" xfId="0" applyNumberFormat="1" applyFont="1" applyFill="1" applyBorder="1"/>
    <xf numFmtId="0" fontId="9" fillId="3" borderId="8" xfId="0" applyFont="1" applyFill="1" applyBorder="1" applyAlignment="1">
      <alignment horizontal="center" vertical="center"/>
    </xf>
    <xf numFmtId="0" fontId="9" fillId="3" borderId="8" xfId="0" applyFont="1" applyFill="1" applyBorder="1" applyAlignment="1">
      <alignment horizontal="center" vertical="center" wrapText="1"/>
    </xf>
    <xf numFmtId="165" fontId="9" fillId="0" borderId="26" xfId="0" applyNumberFormat="1" applyFont="1" applyBorder="1" applyAlignment="1">
      <alignment horizontal="right"/>
    </xf>
    <xf numFmtId="0" fontId="9" fillId="3" borderId="9" xfId="0" applyFont="1" applyFill="1" applyBorder="1" applyAlignment="1">
      <alignment horizontal="center" vertical="center" wrapText="1"/>
    </xf>
    <xf numFmtId="165" fontId="9" fillId="0" borderId="0" xfId="0" applyNumberFormat="1" applyFont="1" applyAlignment="1">
      <alignment horizontal="right"/>
    </xf>
    <xf numFmtId="0" fontId="9" fillId="0" borderId="0" xfId="0" applyFont="1" applyAlignment="1">
      <alignment horizontal="left" vertical="center"/>
    </xf>
    <xf numFmtId="0" fontId="4" fillId="0" borderId="0" xfId="0" applyFont="1" applyAlignment="1">
      <alignment horizontal="right"/>
    </xf>
    <xf numFmtId="2" fontId="4" fillId="12" borderId="103" xfId="0" applyNumberFormat="1" applyFont="1" applyFill="1" applyBorder="1" applyAlignment="1">
      <alignment horizontal="center" vertical="center"/>
    </xf>
    <xf numFmtId="165" fontId="10" fillId="12" borderId="67" xfId="0" applyNumberFormat="1" applyFont="1" applyFill="1" applyBorder="1" applyAlignment="1">
      <alignment vertical="center"/>
    </xf>
    <xf numFmtId="165" fontId="4" fillId="5" borderId="10" xfId="0" applyNumberFormat="1" applyFont="1" applyFill="1" applyBorder="1" applyAlignment="1">
      <alignment vertical="center"/>
    </xf>
    <xf numFmtId="165" fontId="4" fillId="5" borderId="91" xfId="0" applyNumberFormat="1" applyFont="1" applyFill="1" applyBorder="1" applyAlignment="1">
      <alignment vertical="center"/>
    </xf>
    <xf numFmtId="165" fontId="10" fillId="12" borderId="104" xfId="0" applyNumberFormat="1" applyFont="1" applyFill="1" applyBorder="1" applyAlignment="1">
      <alignment vertical="center"/>
    </xf>
    <xf numFmtId="165" fontId="10" fillId="0" borderId="0" xfId="0" applyNumberFormat="1" applyFont="1"/>
    <xf numFmtId="3" fontId="6" fillId="0" borderId="0" xfId="0" applyNumberFormat="1" applyFont="1" applyAlignment="1">
      <alignment horizontal="center" vertical="center"/>
    </xf>
    <xf numFmtId="0" fontId="10" fillId="0" borderId="0" xfId="0" applyFont="1" applyAlignment="1">
      <alignment horizontal="left"/>
    </xf>
    <xf numFmtId="2" fontId="2" fillId="0" borderId="0" xfId="0" applyNumberFormat="1" applyFont="1"/>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165" fontId="21" fillId="0" borderId="0" xfId="0" applyNumberFormat="1" applyFont="1" applyAlignment="1">
      <alignment vertical="center"/>
    </xf>
    <xf numFmtId="165" fontId="10" fillId="0" borderId="0" xfId="0" applyNumberFormat="1" applyFont="1" applyAlignment="1">
      <alignment vertical="center"/>
    </xf>
    <xf numFmtId="165" fontId="6" fillId="0" borderId="33" xfId="0" applyNumberFormat="1" applyFont="1" applyBorder="1" applyAlignment="1">
      <alignment horizontal="right" vertical="center"/>
    </xf>
    <xf numFmtId="165" fontId="5" fillId="8" borderId="5" xfId="0" applyNumberFormat="1" applyFont="1" applyFill="1" applyBorder="1" applyAlignment="1">
      <alignment vertical="center"/>
    </xf>
    <xf numFmtId="165" fontId="6" fillId="8" borderId="5" xfId="0" applyNumberFormat="1" applyFont="1" applyFill="1" applyBorder="1" applyAlignment="1">
      <alignment horizontal="right" vertical="center"/>
    </xf>
    <xf numFmtId="165" fontId="6" fillId="8" borderId="5" xfId="0" applyNumberFormat="1" applyFont="1" applyFill="1" applyBorder="1"/>
    <xf numFmtId="2" fontId="10" fillId="12" borderId="30" xfId="0" applyNumberFormat="1" applyFont="1" applyFill="1" applyBorder="1" applyAlignment="1">
      <alignment horizontal="right" vertical="center" wrapText="1"/>
    </xf>
    <xf numFmtId="165" fontId="10" fillId="12" borderId="19" xfId="0" applyNumberFormat="1" applyFont="1" applyFill="1" applyBorder="1" applyAlignment="1">
      <alignment vertical="center"/>
    </xf>
    <xf numFmtId="165" fontId="6" fillId="0" borderId="0" xfId="0" applyNumberFormat="1" applyFont="1" applyAlignment="1">
      <alignment horizontal="right" vertical="center"/>
    </xf>
    <xf numFmtId="0" fontId="1" fillId="0" borderId="7" xfId="0" applyFont="1" applyBorder="1" applyAlignment="1" applyProtection="1">
      <alignment horizontal="center"/>
      <protection locked="0"/>
    </xf>
    <xf numFmtId="0" fontId="4" fillId="0" borderId="7" xfId="0" applyFont="1" applyBorder="1" applyAlignment="1" applyProtection="1">
      <alignment horizontal="center"/>
      <protection locked="0"/>
    </xf>
    <xf numFmtId="0" fontId="4" fillId="0" borderId="7" xfId="0" applyFont="1" applyBorder="1" applyProtection="1">
      <protection locked="0"/>
    </xf>
    <xf numFmtId="167" fontId="4" fillId="0" borderId="7" xfId="0" applyNumberFormat="1" applyFont="1" applyBorder="1" applyAlignment="1" applyProtection="1">
      <alignment horizontal="left"/>
      <protection locked="0"/>
    </xf>
    <xf numFmtId="0" fontId="9" fillId="0" borderId="0" xfId="0" applyFont="1" applyProtection="1">
      <protection locked="0"/>
    </xf>
    <xf numFmtId="0" fontId="1" fillId="0" borderId="0" xfId="0" applyFont="1" applyAlignment="1" applyProtection="1">
      <alignment horizontal="center"/>
      <protection locked="0"/>
    </xf>
    <xf numFmtId="0" fontId="1" fillId="0" borderId="0" xfId="0" applyFont="1" applyProtection="1">
      <protection locked="0"/>
    </xf>
    <xf numFmtId="171" fontId="1" fillId="0" borderId="0" xfId="1" applyNumberFormat="1" applyFont="1" applyProtection="1">
      <protection locked="0"/>
    </xf>
    <xf numFmtId="0" fontId="10" fillId="0" borderId="0" xfId="0" applyFont="1" applyProtection="1">
      <protection locked="0"/>
    </xf>
    <xf numFmtId="0" fontId="1" fillId="0" borderId="6" xfId="0" applyFont="1" applyBorder="1" applyProtection="1">
      <protection locked="0"/>
    </xf>
    <xf numFmtId="0" fontId="0" fillId="0" borderId="6" xfId="0" applyBorder="1" applyProtection="1">
      <protection locked="0"/>
    </xf>
    <xf numFmtId="171" fontId="1" fillId="0" borderId="0" xfId="1" applyNumberFormat="1" applyFont="1" applyFill="1" applyBorder="1" applyAlignment="1" applyProtection="1">
      <protection locked="0"/>
    </xf>
    <xf numFmtId="0" fontId="4" fillId="0" borderId="0" xfId="0" applyFont="1" applyAlignment="1" applyProtection="1">
      <alignment horizontal="center"/>
      <protection locked="0"/>
    </xf>
    <xf numFmtId="49" fontId="9" fillId="3" borderId="20" xfId="0" applyNumberFormat="1"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0" fillId="0" borderId="76" xfId="0" applyBorder="1" applyAlignment="1">
      <alignment horizontal="left" vertical="center"/>
    </xf>
    <xf numFmtId="0" fontId="1" fillId="0" borderId="57" xfId="0" applyFont="1" applyBorder="1" applyAlignment="1">
      <alignment horizontal="left" vertical="center" wrapText="1"/>
    </xf>
    <xf numFmtId="0" fontId="0" fillId="0" borderId="59" xfId="0" applyBorder="1" applyAlignment="1">
      <alignment horizontal="left" vertical="center"/>
    </xf>
    <xf numFmtId="0" fontId="1" fillId="0" borderId="74" xfId="0" applyFont="1" applyBorder="1" applyAlignment="1">
      <alignment horizontal="left" vertical="center" wrapText="1"/>
    </xf>
    <xf numFmtId="0" fontId="9" fillId="3" borderId="22" xfId="0" applyFont="1" applyFill="1" applyBorder="1" applyAlignment="1">
      <alignment horizontal="right" vertical="center"/>
    </xf>
    <xf numFmtId="0" fontId="9" fillId="3" borderId="12" xfId="0" applyFont="1" applyFill="1" applyBorder="1" applyAlignment="1">
      <alignment horizontal="right" vertical="center"/>
    </xf>
    <xf numFmtId="171" fontId="1" fillId="0" borderId="0" xfId="1" applyNumberFormat="1" applyFont="1" applyBorder="1"/>
    <xf numFmtId="0" fontId="9" fillId="0" borderId="0" xfId="0" applyFont="1" applyAlignment="1">
      <alignment horizontal="right" vertical="center"/>
    </xf>
    <xf numFmtId="0" fontId="10" fillId="3" borderId="2" xfId="0" applyFont="1" applyFill="1" applyBorder="1" applyAlignment="1">
      <alignment horizontal="right"/>
    </xf>
    <xf numFmtId="0" fontId="9" fillId="0" borderId="5" xfId="0" applyFont="1" applyBorder="1" applyAlignment="1">
      <alignment horizontal="right"/>
    </xf>
    <xf numFmtId="0" fontId="0" fillId="0" borderId="0" xfId="0" applyAlignment="1">
      <alignment horizontal="left" vertical="center"/>
    </xf>
    <xf numFmtId="0" fontId="0" fillId="0" borderId="74" xfId="0" applyBorder="1" applyAlignment="1">
      <alignment horizontal="left" vertical="center"/>
    </xf>
    <xf numFmtId="168" fontId="1" fillId="0" borderId="45" xfId="0" applyNumberFormat="1" applyFont="1" applyBorder="1" applyAlignment="1">
      <alignment horizontal="right" vertical="center" wrapText="1"/>
    </xf>
    <xf numFmtId="168" fontId="1" fillId="9" borderId="87" xfId="0" applyNumberFormat="1" applyFont="1" applyFill="1" applyBorder="1" applyAlignment="1">
      <alignment horizontal="right" vertical="center" wrapText="1"/>
    </xf>
    <xf numFmtId="10" fontId="1" fillId="9" borderId="73" xfId="0" applyNumberFormat="1" applyFont="1" applyFill="1" applyBorder="1" applyAlignment="1">
      <alignment vertical="center" wrapText="1"/>
    </xf>
    <xf numFmtId="165" fontId="4" fillId="3" borderId="20" xfId="0" applyNumberFormat="1" applyFont="1" applyFill="1" applyBorder="1" applyAlignment="1">
      <alignment vertical="center"/>
    </xf>
    <xf numFmtId="165" fontId="4" fillId="3" borderId="92" xfId="0" applyNumberFormat="1" applyFont="1" applyFill="1" applyBorder="1" applyAlignment="1">
      <alignment vertical="center"/>
    </xf>
    <xf numFmtId="0" fontId="24" fillId="0" borderId="0" xfId="0" applyFont="1"/>
    <xf numFmtId="165" fontId="10" fillId="0" borderId="33" xfId="0" applyNumberFormat="1" applyFont="1" applyBorder="1"/>
    <xf numFmtId="165" fontId="4" fillId="12" borderId="55" xfId="0" applyNumberFormat="1" applyFont="1" applyFill="1" applyBorder="1" applyAlignment="1">
      <alignment horizontal="center" vertical="center" wrapText="1"/>
    </xf>
    <xf numFmtId="0" fontId="10" fillId="3" borderId="1" xfId="0" applyFont="1" applyFill="1" applyBorder="1" applyAlignment="1">
      <alignment horizontal="right"/>
    </xf>
    <xf numFmtId="0" fontId="4" fillId="6" borderId="0" xfId="0" applyFont="1" applyFill="1"/>
    <xf numFmtId="0" fontId="5" fillId="0" borderId="1" xfId="0" applyFont="1" applyBorder="1"/>
    <xf numFmtId="0" fontId="6" fillId="0" borderId="1" xfId="0" applyFont="1" applyBorder="1"/>
    <xf numFmtId="0" fontId="6" fillId="3" borderId="1" xfId="0" applyFont="1" applyFill="1" applyBorder="1" applyAlignment="1">
      <alignment horizontal="right"/>
    </xf>
    <xf numFmtId="0" fontId="6" fillId="3" borderId="12" xfId="0" applyFont="1" applyFill="1" applyBorder="1" applyAlignment="1">
      <alignment horizontal="right"/>
    </xf>
    <xf numFmtId="0" fontId="6" fillId="0" borderId="0" xfId="0" applyFont="1" applyAlignment="1">
      <alignment horizontal="right"/>
    </xf>
    <xf numFmtId="0" fontId="2" fillId="0" borderId="7" xfId="0" applyFont="1" applyBorder="1"/>
    <xf numFmtId="0" fontId="4" fillId="0" borderId="7" xfId="0" applyFont="1" applyBorder="1"/>
    <xf numFmtId="0" fontId="4" fillId="0" borderId="7" xfId="0" applyFont="1" applyBorder="1" applyAlignment="1">
      <alignment horizontal="left"/>
    </xf>
    <xf numFmtId="0" fontId="6" fillId="0" borderId="1" xfId="0" applyFont="1" applyBorder="1" applyAlignment="1">
      <alignment horizontal="right"/>
    </xf>
    <xf numFmtId="0" fontId="9" fillId="8" borderId="1" xfId="0" applyFont="1" applyFill="1" applyBorder="1"/>
    <xf numFmtId="171" fontId="1" fillId="0" borderId="0" xfId="1" applyNumberFormat="1" applyFont="1" applyProtection="1"/>
    <xf numFmtId="2" fontId="5" fillId="12" borderId="103" xfId="0" applyNumberFormat="1" applyFont="1" applyFill="1" applyBorder="1" applyAlignment="1">
      <alignment horizontal="center" vertical="center"/>
    </xf>
    <xf numFmtId="165" fontId="5" fillId="12" borderId="55" xfId="0" applyNumberFormat="1" applyFont="1" applyFill="1" applyBorder="1" applyAlignment="1">
      <alignment horizontal="center" vertical="center" wrapText="1"/>
    </xf>
    <xf numFmtId="165" fontId="9" fillId="0" borderId="0" xfId="0" applyNumberFormat="1" applyFont="1" applyAlignment="1">
      <alignment horizontal="center" vertical="center" wrapText="1"/>
    </xf>
    <xf numFmtId="0" fontId="5" fillId="8" borderId="10" xfId="0" applyFont="1" applyFill="1" applyBorder="1" applyAlignment="1">
      <alignment horizontal="right"/>
    </xf>
    <xf numFmtId="165" fontId="5" fillId="8" borderId="20" xfId="0" applyNumberFormat="1" applyFont="1" applyFill="1" applyBorder="1" applyAlignment="1">
      <alignment horizontal="right"/>
    </xf>
    <xf numFmtId="165" fontId="5" fillId="0" borderId="0" xfId="0" applyNumberFormat="1" applyFont="1" applyAlignment="1">
      <alignment horizontal="right"/>
    </xf>
    <xf numFmtId="165" fontId="5" fillId="8" borderId="25" xfId="0" applyNumberFormat="1" applyFont="1" applyFill="1" applyBorder="1" applyAlignment="1">
      <alignment horizontal="right"/>
    </xf>
    <xf numFmtId="0" fontId="6" fillId="12" borderId="91" xfId="0" applyFont="1" applyFill="1" applyBorder="1" applyAlignment="1">
      <alignment horizontal="right"/>
    </xf>
    <xf numFmtId="172" fontId="6" fillId="12" borderId="92" xfId="0" applyNumberFormat="1" applyFont="1" applyFill="1" applyBorder="1"/>
    <xf numFmtId="172" fontId="6" fillId="12" borderId="106" xfId="0" applyNumberFormat="1" applyFont="1" applyFill="1" applyBorder="1"/>
    <xf numFmtId="0" fontId="6" fillId="0" borderId="0" xfId="0" applyFont="1" applyAlignment="1">
      <alignment horizontal="center"/>
    </xf>
    <xf numFmtId="172" fontId="6" fillId="0" borderId="0" xfId="0" applyNumberFormat="1" applyFont="1"/>
    <xf numFmtId="165" fontId="4" fillId="12" borderId="105" xfId="0" applyNumberFormat="1" applyFont="1" applyFill="1" applyBorder="1" applyAlignment="1">
      <alignment horizontal="center" vertical="center" wrapText="1"/>
    </xf>
    <xf numFmtId="165" fontId="4" fillId="0" borderId="0" xfId="0" applyNumberFormat="1" applyFont="1" applyAlignment="1">
      <alignment horizontal="center" vertical="center" wrapText="1"/>
    </xf>
    <xf numFmtId="165" fontId="4" fillId="12" borderId="99" xfId="0" applyNumberFormat="1" applyFont="1" applyFill="1" applyBorder="1" applyAlignment="1">
      <alignment horizontal="center" vertical="center" wrapText="1"/>
    </xf>
    <xf numFmtId="165" fontId="4" fillId="12" borderId="101" xfId="0" applyNumberFormat="1" applyFont="1" applyFill="1" applyBorder="1" applyAlignment="1">
      <alignment horizontal="center" vertical="center"/>
    </xf>
    <xf numFmtId="165" fontId="10" fillId="0" borderId="18" xfId="0" applyNumberFormat="1" applyFont="1" applyBorder="1" applyAlignment="1">
      <alignment horizontal="right" vertical="center"/>
    </xf>
    <xf numFmtId="165" fontId="10" fillId="0" borderId="107" xfId="0" applyNumberFormat="1" applyFont="1" applyBorder="1" applyAlignment="1">
      <alignment horizontal="right" vertical="center"/>
    </xf>
    <xf numFmtId="0" fontId="1" fillId="0" borderId="0" xfId="0" applyFont="1" applyAlignment="1">
      <alignment horizontal="center" vertical="center"/>
    </xf>
    <xf numFmtId="0" fontId="25" fillId="0" borderId="0" xfId="0" applyFont="1" applyAlignment="1">
      <alignment horizontal="center" vertical="center"/>
    </xf>
    <xf numFmtId="0" fontId="26" fillId="0" borderId="0" xfId="0" applyFont="1"/>
    <xf numFmtId="0" fontId="27" fillId="0" borderId="0" xfId="0" applyFont="1"/>
    <xf numFmtId="2" fontId="5" fillId="0" borderId="0" xfId="0" applyNumberFormat="1" applyFont="1" applyAlignment="1">
      <alignment horizontal="left"/>
    </xf>
    <xf numFmtId="0" fontId="5" fillId="0" borderId="0" xfId="0" applyFont="1" applyProtection="1">
      <protection locked="0"/>
    </xf>
    <xf numFmtId="167" fontId="1" fillId="0" borderId="7" xfId="0" applyNumberFormat="1" applyFont="1" applyBorder="1" applyAlignment="1" applyProtection="1">
      <alignment horizontal="left"/>
      <protection locked="0"/>
    </xf>
    <xf numFmtId="0" fontId="10" fillId="12"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3" borderId="20" xfId="0" applyNumberFormat="1" applyFont="1" applyFill="1" applyBorder="1" applyAlignment="1">
      <alignment horizontal="center" vertical="center" wrapText="1"/>
    </xf>
    <xf numFmtId="49" fontId="9" fillId="3" borderId="25" xfId="0" applyNumberFormat="1" applyFont="1" applyFill="1" applyBorder="1" applyAlignment="1">
      <alignment horizontal="center" vertical="center" wrapText="1"/>
    </xf>
    <xf numFmtId="49" fontId="9" fillId="3" borderId="23" xfId="0" applyNumberFormat="1" applyFont="1" applyFill="1" applyBorder="1" applyAlignment="1">
      <alignment horizontal="center" vertical="center" wrapText="1"/>
    </xf>
    <xf numFmtId="165" fontId="9" fillId="3" borderId="26" xfId="0" applyNumberFormat="1" applyFont="1" applyFill="1" applyBorder="1" applyAlignment="1">
      <alignment horizontal="center"/>
    </xf>
    <xf numFmtId="165" fontId="9" fillId="3" borderId="27" xfId="0" applyNumberFormat="1" applyFont="1" applyFill="1" applyBorder="1" applyAlignment="1">
      <alignment horizontal="center"/>
    </xf>
    <xf numFmtId="165" fontId="9" fillId="3" borderId="28" xfId="0" applyNumberFormat="1" applyFont="1" applyFill="1" applyBorder="1" applyAlignment="1">
      <alignment horizontal="center"/>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165" fontId="9" fillId="3" borderId="22" xfId="0" applyNumberFormat="1" applyFont="1" applyFill="1" applyBorder="1" applyAlignment="1">
      <alignment horizontal="center"/>
    </xf>
    <xf numFmtId="165" fontId="9" fillId="3" borderId="14" xfId="0" applyNumberFormat="1" applyFont="1" applyFill="1" applyBorder="1" applyAlignment="1">
      <alignment horizontal="center"/>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0" fontId="6" fillId="0" borderId="21"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2" xfId="0" applyFont="1" applyBorder="1" applyAlignment="1">
      <alignment horizontal="center" vertical="center"/>
    </xf>
    <xf numFmtId="0" fontId="10" fillId="0" borderId="5" xfId="0" applyFont="1" applyBorder="1" applyAlignment="1">
      <alignment horizontal="left"/>
    </xf>
    <xf numFmtId="0" fontId="10" fillId="0" borderId="21" xfId="0" applyFont="1" applyBorder="1" applyAlignment="1">
      <alignment horizontal="left"/>
    </xf>
    <xf numFmtId="0" fontId="10" fillId="0" borderId="2" xfId="0" applyFont="1" applyBorder="1" applyAlignment="1">
      <alignment horizontal="left"/>
    </xf>
    <xf numFmtId="166" fontId="4" fillId="8" borderId="5" xfId="0" applyNumberFormat="1" applyFont="1" applyFill="1" applyBorder="1" applyAlignment="1">
      <alignment horizontal="lef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49" fontId="17" fillId="8" borderId="91" xfId="0" applyNumberFormat="1" applyFont="1" applyFill="1" applyBorder="1" applyAlignment="1">
      <alignment horizontal="center" vertical="center"/>
    </xf>
    <xf numFmtId="49" fontId="17" fillId="8" borderId="66" xfId="0" applyNumberFormat="1" applyFont="1" applyFill="1" applyBorder="1" applyAlignment="1">
      <alignment horizontal="center" vertical="center"/>
    </xf>
    <xf numFmtId="49" fontId="17" fillId="8" borderId="92" xfId="0" applyNumberFormat="1" applyFont="1" applyFill="1" applyBorder="1" applyAlignment="1">
      <alignment horizontal="center" vertical="center"/>
    </xf>
    <xf numFmtId="0" fontId="0" fillId="8" borderId="7" xfId="0" applyFill="1" applyBorder="1" applyAlignment="1">
      <alignment horizontal="left" vertical="center"/>
    </xf>
    <xf numFmtId="0" fontId="0" fillId="8" borderId="37" xfId="0" applyFill="1" applyBorder="1" applyAlignment="1">
      <alignment horizontal="left" vertical="center"/>
    </xf>
    <xf numFmtId="49" fontId="16" fillId="8" borderId="99" xfId="0" applyNumberFormat="1" applyFont="1" applyFill="1" applyBorder="1" applyAlignment="1">
      <alignment horizontal="center" vertical="center"/>
    </xf>
    <xf numFmtId="49" fontId="16" fillId="8" borderId="100" xfId="0" applyNumberFormat="1" applyFont="1" applyFill="1" applyBorder="1" applyAlignment="1">
      <alignment horizontal="center" vertical="center"/>
    </xf>
    <xf numFmtId="49" fontId="16" fillId="8" borderId="101" xfId="0" applyNumberFormat="1" applyFont="1" applyFill="1" applyBorder="1" applyAlignment="1">
      <alignment horizontal="center" vertical="center"/>
    </xf>
    <xf numFmtId="0" fontId="2" fillId="0" borderId="21" xfId="0" applyFont="1" applyBorder="1"/>
    <xf numFmtId="0" fontId="2" fillId="0" borderId="2" xfId="0" applyFont="1" applyBorder="1"/>
    <xf numFmtId="2" fontId="10" fillId="3" borderId="30" xfId="0" applyNumberFormat="1" applyFont="1" applyFill="1" applyBorder="1" applyAlignment="1">
      <alignment horizontal="left"/>
    </xf>
    <xf numFmtId="0" fontId="0" fillId="3" borderId="16" xfId="0" applyFill="1" applyBorder="1"/>
    <xf numFmtId="0" fontId="0" fillId="3" borderId="31" xfId="0" applyFill="1" applyBorder="1"/>
    <xf numFmtId="49" fontId="16" fillId="8" borderId="23" xfId="0" applyNumberFormat="1" applyFont="1" applyFill="1" applyBorder="1" applyAlignment="1">
      <alignment horizontal="center" vertical="center"/>
    </xf>
    <xf numFmtId="0" fontId="0" fillId="0" borderId="21" xfId="0" applyBorder="1" applyAlignment="1">
      <alignment horizontal="center" vertical="center"/>
    </xf>
    <xf numFmtId="0" fontId="0" fillId="0" borderId="108" xfId="0" applyBorder="1" applyAlignment="1">
      <alignment horizontal="center" vertical="center"/>
    </xf>
    <xf numFmtId="0" fontId="10" fillId="0" borderId="9" xfId="0" applyFont="1" applyBorder="1" applyAlignment="1">
      <alignment horizontal="left"/>
    </xf>
    <xf numFmtId="0" fontId="10" fillId="0" borderId="7" xfId="0" applyFont="1" applyBorder="1" applyAlignment="1">
      <alignment horizontal="left"/>
    </xf>
    <xf numFmtId="0" fontId="10" fillId="0" borderId="37" xfId="0" applyFont="1" applyBorder="1" applyAlignment="1">
      <alignment horizontal="left"/>
    </xf>
    <xf numFmtId="0" fontId="0" fillId="8" borderId="5" xfId="0" applyFill="1" applyBorder="1" applyAlignment="1">
      <alignment horizontal="left" vertical="center"/>
    </xf>
    <xf numFmtId="0" fontId="0" fillId="0" borderId="21" xfId="0" applyBorder="1" applyAlignment="1">
      <alignment horizontal="left" vertical="center"/>
    </xf>
    <xf numFmtId="0" fontId="0" fillId="0" borderId="2" xfId="0" applyBorder="1" applyAlignment="1">
      <alignment horizontal="left" vertical="center"/>
    </xf>
    <xf numFmtId="0" fontId="10" fillId="0" borderId="35" xfId="0" applyFont="1" applyBorder="1" applyAlignment="1">
      <alignment horizontal="left"/>
    </xf>
    <xf numFmtId="0" fontId="10" fillId="0" borderId="6" xfId="0" applyFont="1" applyBorder="1" applyAlignment="1">
      <alignment horizontal="left"/>
    </xf>
    <xf numFmtId="0" fontId="10" fillId="0" borderId="36" xfId="0" applyFont="1" applyBorder="1" applyAlignment="1">
      <alignment horizontal="left"/>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0" fontId="1" fillId="12" borderId="16" xfId="0" applyFont="1" applyFill="1" applyBorder="1" applyAlignment="1">
      <alignment horizontal="center" vertical="center"/>
    </xf>
    <xf numFmtId="0" fontId="4" fillId="8" borderId="5" xfId="0" applyFont="1" applyFill="1" applyBorder="1" applyAlignment="1">
      <alignment vertical="center"/>
    </xf>
    <xf numFmtId="0" fontId="0" fillId="0" borderId="21" xfId="0" applyBorder="1" applyAlignment="1">
      <alignment vertical="center"/>
    </xf>
    <xf numFmtId="0" fontId="0" fillId="0" borderId="2" xfId="0" applyBorder="1" applyAlignment="1">
      <alignment vertical="center"/>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0" fillId="0" borderId="5" xfId="0" applyFont="1" applyBorder="1" applyAlignment="1">
      <alignment horizontal="center" vertical="center"/>
    </xf>
    <xf numFmtId="0" fontId="1" fillId="0" borderId="2" xfId="0" applyFont="1" applyBorder="1" applyAlignment="1">
      <alignment horizontal="center" vertical="center"/>
    </xf>
    <xf numFmtId="0" fontId="1" fillId="0" borderId="35" xfId="0" applyFont="1" applyBorder="1"/>
    <xf numFmtId="0" fontId="1" fillId="0" borderId="6" xfId="0" applyFont="1" applyBorder="1"/>
    <xf numFmtId="0" fontId="1" fillId="0" borderId="36" xfId="0" applyFont="1" applyBorder="1"/>
    <xf numFmtId="0" fontId="1" fillId="0" borderId="57" xfId="0" applyFont="1" applyBorder="1"/>
    <xf numFmtId="0" fontId="1" fillId="0" borderId="58" xfId="0" applyFont="1" applyBorder="1"/>
    <xf numFmtId="0" fontId="1" fillId="0" borderId="59" xfId="0" applyFont="1" applyBorder="1"/>
    <xf numFmtId="0" fontId="10" fillId="8" borderId="53" xfId="0" applyFont="1" applyFill="1" applyBorder="1" applyAlignment="1">
      <alignment horizontal="left" vertical="center" wrapText="1"/>
    </xf>
    <xf numFmtId="0" fontId="10" fillId="8" borderId="7" xfId="0" applyFont="1" applyFill="1" applyBorder="1" applyAlignment="1">
      <alignment horizontal="left" vertical="center" wrapText="1"/>
    </xf>
    <xf numFmtId="0" fontId="10" fillId="8" borderId="54" xfId="0" applyFont="1" applyFill="1" applyBorder="1" applyAlignment="1">
      <alignment horizontal="left" vertical="center" wrapText="1"/>
    </xf>
    <xf numFmtId="2" fontId="1" fillId="6" borderId="0" xfId="0" applyNumberFormat="1" applyFont="1" applyFill="1" applyAlignment="1">
      <alignment horizontal="center"/>
    </xf>
    <xf numFmtId="0" fontId="1" fillId="0" borderId="0" xfId="0" applyFont="1"/>
    <xf numFmtId="0" fontId="10" fillId="7" borderId="35" xfId="0" applyFont="1" applyFill="1" applyBorder="1" applyAlignment="1">
      <alignment horizontal="left" vertical="center" wrapText="1"/>
    </xf>
    <xf numFmtId="0" fontId="10" fillId="7"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0" fillId="8" borderId="38" xfId="0" applyFont="1" applyFill="1" applyBorder="1" applyAlignment="1">
      <alignment horizontal="left" vertical="center" wrapText="1"/>
    </xf>
    <xf numFmtId="0" fontId="10" fillId="8" borderId="39" xfId="0" applyFont="1" applyFill="1" applyBorder="1" applyAlignment="1">
      <alignment horizontal="left" vertical="center" wrapText="1"/>
    </xf>
    <xf numFmtId="0" fontId="1" fillId="8" borderId="39" xfId="0" applyFont="1" applyFill="1" applyBorder="1" applyAlignment="1">
      <alignment horizontal="left" vertical="center" wrapText="1"/>
    </xf>
    <xf numFmtId="0" fontId="1" fillId="8"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0" xfId="0" applyFont="1" applyAlignment="1">
      <alignment wrapText="1"/>
    </xf>
    <xf numFmtId="0" fontId="1" fillId="0" borderId="43" xfId="0" applyFont="1" applyBorder="1" applyAlignment="1">
      <alignment wrapText="1"/>
    </xf>
    <xf numFmtId="0" fontId="10" fillId="0" borderId="46" xfId="0" applyFont="1" applyBorder="1" applyAlignment="1">
      <alignment horizontal="center" vertical="center" wrapText="1"/>
    </xf>
    <xf numFmtId="0" fontId="1" fillId="0" borderId="47" xfId="0" applyFont="1" applyBorder="1" applyAlignment="1">
      <alignment horizontal="center" vertical="center" wrapText="1"/>
    </xf>
    <xf numFmtId="168" fontId="10" fillId="0" borderId="48" xfId="0" applyNumberFormat="1" applyFont="1" applyBorder="1" applyAlignment="1">
      <alignment horizontal="center" vertical="center" wrapText="1"/>
    </xf>
    <xf numFmtId="168" fontId="1" fillId="0" borderId="47" xfId="0" applyNumberFormat="1" applyFont="1" applyBorder="1" applyAlignment="1">
      <alignment horizontal="center" vertical="center" wrapText="1"/>
    </xf>
    <xf numFmtId="168" fontId="1" fillId="0" borderId="49" xfId="0" applyNumberFormat="1" applyFont="1" applyBorder="1" applyAlignment="1">
      <alignment horizontal="center" vertical="center" wrapText="1"/>
    </xf>
    <xf numFmtId="0" fontId="10" fillId="8" borderId="50" xfId="0" applyFont="1" applyFill="1" applyBorder="1" applyAlignment="1">
      <alignment horizontal="left" vertical="center" wrapText="1"/>
    </xf>
    <xf numFmtId="0" fontId="10" fillId="8" borderId="51" xfId="0" applyFont="1" applyFill="1" applyBorder="1" applyAlignment="1">
      <alignment horizontal="left" vertical="center" wrapText="1"/>
    </xf>
    <xf numFmtId="0" fontId="1" fillId="8" borderId="51" xfId="0" applyFont="1" applyFill="1" applyBorder="1" applyAlignment="1">
      <alignment horizontal="left" vertical="center" wrapText="1"/>
    </xf>
    <xf numFmtId="0" fontId="1" fillId="8" borderId="52" xfId="0" applyFont="1" applyFill="1" applyBorder="1" applyAlignment="1">
      <alignment horizontal="left" vertical="center" wrapText="1"/>
    </xf>
    <xf numFmtId="0" fontId="0" fillId="0" borderId="39" xfId="0" applyBorder="1" applyAlignment="1">
      <alignment horizontal="left" vertical="center"/>
    </xf>
    <xf numFmtId="0" fontId="0" fillId="0" borderId="40" xfId="0" applyBorder="1" applyAlignment="1">
      <alignment horizontal="left" vertical="center"/>
    </xf>
    <xf numFmtId="0" fontId="1" fillId="0" borderId="61" xfId="0" applyFont="1" applyBorder="1"/>
    <xf numFmtId="0" fontId="1" fillId="0" borderId="62" xfId="0" applyFont="1" applyBorder="1"/>
    <xf numFmtId="0" fontId="1" fillId="0" borderId="63" xfId="0" applyFont="1" applyBorder="1"/>
    <xf numFmtId="0" fontId="1" fillId="0" borderId="64" xfId="0" applyFont="1" applyBorder="1"/>
    <xf numFmtId="0" fontId="1" fillId="0" borderId="65" xfId="0" applyFont="1" applyBorder="1"/>
    <xf numFmtId="0" fontId="1" fillId="8" borderId="51" xfId="0" applyFont="1" applyFill="1" applyBorder="1" applyAlignment="1">
      <alignment horizontal="left" vertical="center"/>
    </xf>
    <xf numFmtId="0" fontId="1" fillId="8"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0" xfId="0" applyFont="1" applyBorder="1" applyAlignment="1">
      <alignment wrapText="1"/>
    </xf>
    <xf numFmtId="0" fontId="1" fillId="0" borderId="71" xfId="0" applyFont="1" applyBorder="1" applyAlignment="1">
      <alignment wrapText="1"/>
    </xf>
    <xf numFmtId="0" fontId="1" fillId="0" borderId="8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 fillId="0" borderId="44" xfId="0" applyFont="1" applyBorder="1" applyAlignment="1">
      <alignment horizontal="left" vertical="center" wrapText="1"/>
    </xf>
    <xf numFmtId="0" fontId="1" fillId="0" borderId="72" xfId="0" applyFont="1" applyBorder="1" applyAlignment="1">
      <alignment vertical="center"/>
    </xf>
    <xf numFmtId="0" fontId="1" fillId="0" borderId="45" xfId="0" applyFont="1" applyBorder="1" applyAlignment="1">
      <alignment vertical="center"/>
    </xf>
    <xf numFmtId="0" fontId="1" fillId="0" borderId="74" xfId="0" applyFont="1" applyBorder="1" applyAlignment="1">
      <alignment horizontal="left" vertical="center" wrapText="1"/>
    </xf>
    <xf numFmtId="0" fontId="1" fillId="0" borderId="75" xfId="0" applyFont="1" applyBorder="1" applyAlignment="1">
      <alignment vertical="center"/>
    </xf>
    <xf numFmtId="0" fontId="1" fillId="0" borderId="76" xfId="0" applyFont="1" applyBorder="1" applyAlignment="1">
      <alignment vertical="center"/>
    </xf>
    <xf numFmtId="0" fontId="1" fillId="0" borderId="9" xfId="0" applyFont="1" applyBorder="1" applyAlignment="1">
      <alignment horizontal="left" vertical="center" wrapText="1"/>
    </xf>
    <xf numFmtId="0" fontId="1" fillId="0" borderId="7" xfId="0" applyFont="1" applyBorder="1" applyAlignment="1">
      <alignment vertical="center" wrapText="1"/>
    </xf>
    <xf numFmtId="0" fontId="1" fillId="0" borderId="7" xfId="0" applyFont="1" applyBorder="1" applyAlignment="1">
      <alignment vertical="center"/>
    </xf>
    <xf numFmtId="0" fontId="1" fillId="0" borderId="37" xfId="0" applyFont="1" applyBorder="1" applyAlignment="1">
      <alignment vertical="center"/>
    </xf>
    <xf numFmtId="0" fontId="10" fillId="9" borderId="5" xfId="0" applyFont="1" applyFill="1" applyBorder="1" applyAlignment="1">
      <alignment horizontal="left" vertical="center" wrapText="1"/>
    </xf>
    <xf numFmtId="0" fontId="1" fillId="9" borderId="21" xfId="0" applyFont="1" applyFill="1" applyBorder="1" applyAlignment="1">
      <alignment vertical="center" wrapText="1"/>
    </xf>
    <xf numFmtId="0" fontId="1" fillId="9" borderId="21" xfId="0" applyFont="1" applyFill="1" applyBorder="1" applyAlignment="1">
      <alignment vertical="center"/>
    </xf>
    <xf numFmtId="0" fontId="1" fillId="9" borderId="2" xfId="0" applyFont="1" applyFill="1" applyBorder="1" applyAlignment="1">
      <alignment vertical="center"/>
    </xf>
    <xf numFmtId="0" fontId="1" fillId="0" borderId="78" xfId="0" applyFont="1" applyBorder="1" applyAlignment="1">
      <alignment horizontal="left" vertical="center" wrapText="1"/>
    </xf>
    <xf numFmtId="0" fontId="1" fillId="0" borderId="79" xfId="0" applyFont="1" applyBorder="1" applyAlignment="1">
      <alignment vertical="center"/>
    </xf>
    <xf numFmtId="0" fontId="1" fillId="0" borderId="80" xfId="0" applyFont="1" applyBorder="1" applyAlignment="1">
      <alignment vertical="center"/>
    </xf>
    <xf numFmtId="0" fontId="1" fillId="0" borderId="33"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 fillId="0" borderId="34" xfId="0" applyFont="1" applyBorder="1" applyAlignment="1">
      <alignment vertical="center"/>
    </xf>
    <xf numFmtId="0" fontId="1" fillId="0" borderId="61" xfId="0" applyFont="1" applyBorder="1" applyAlignment="1">
      <alignment horizontal="left" vertical="center" wrapText="1"/>
    </xf>
    <xf numFmtId="0" fontId="1" fillId="0" borderId="62" xfId="0" applyFont="1" applyBorder="1" applyAlignment="1">
      <alignment vertical="center" wrapText="1"/>
    </xf>
    <xf numFmtId="0" fontId="1" fillId="0" borderId="62" xfId="0" applyFont="1" applyBorder="1" applyAlignment="1">
      <alignment vertical="center"/>
    </xf>
    <xf numFmtId="0" fontId="1" fillId="0" borderId="63" xfId="0" applyFont="1" applyBorder="1" applyAlignment="1">
      <alignment vertical="center"/>
    </xf>
    <xf numFmtId="0" fontId="10" fillId="0" borderId="84" xfId="0" applyFont="1" applyBorder="1" applyAlignment="1">
      <alignment horizontal="right" vertical="center"/>
    </xf>
    <xf numFmtId="0" fontId="10" fillId="8" borderId="30" xfId="0" applyFont="1" applyFill="1" applyBorder="1" applyAlignment="1">
      <alignment horizontal="left" vertical="center" wrapText="1"/>
    </xf>
    <xf numFmtId="0" fontId="0" fillId="8" borderId="16" xfId="0" applyFill="1" applyBorder="1" applyAlignment="1">
      <alignment horizontal="left" vertical="center"/>
    </xf>
    <xf numFmtId="0" fontId="0" fillId="8"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1" fillId="0" borderId="78" xfId="0" applyFont="1" applyBorder="1" applyAlignment="1">
      <alignment vertical="center" wrapText="1"/>
    </xf>
    <xf numFmtId="0" fontId="1" fillId="0" borderId="79" xfId="0" applyFont="1" applyBorder="1" applyAlignment="1">
      <alignment vertical="center" wrapText="1"/>
    </xf>
    <xf numFmtId="0" fontId="1" fillId="0" borderId="74" xfId="0" applyFont="1" applyBorder="1" applyAlignment="1">
      <alignment vertical="center" wrapText="1"/>
    </xf>
    <xf numFmtId="0" fontId="1" fillId="0" borderId="75" xfId="0" applyFont="1" applyBorder="1" applyAlignment="1">
      <alignment vertical="center" wrapText="1"/>
    </xf>
    <xf numFmtId="0" fontId="1" fillId="0" borderId="61" xfId="0" applyFont="1" applyBorder="1" applyAlignment="1">
      <alignmen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0" fontId="10" fillId="8" borderId="30" xfId="0" applyFont="1" applyFill="1" applyBorder="1" applyAlignment="1">
      <alignment horizontal="right" vertical="center" wrapText="1"/>
    </xf>
    <xf numFmtId="0" fontId="10" fillId="8" borderId="16" xfId="0" applyFont="1" applyFill="1" applyBorder="1" applyAlignment="1">
      <alignment horizontal="right" vertical="center" wrapText="1"/>
    </xf>
    <xf numFmtId="0" fontId="0" fillId="8" borderId="16" xfId="0" applyFill="1" applyBorder="1" applyAlignment="1">
      <alignment vertical="center"/>
    </xf>
    <xf numFmtId="0" fontId="0" fillId="8" borderId="18" xfId="0" applyFill="1" applyBorder="1" applyAlignment="1">
      <alignment vertical="center"/>
    </xf>
    <xf numFmtId="0" fontId="18" fillId="7" borderId="5" xfId="0" applyFont="1" applyFill="1" applyBorder="1" applyAlignment="1">
      <alignment vertical="center" wrapText="1"/>
    </xf>
    <xf numFmtId="0" fontId="10" fillId="7"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0" fillId="8" borderId="51" xfId="0" applyFill="1" applyBorder="1" applyAlignment="1">
      <alignment horizontal="left" vertical="center"/>
    </xf>
    <xf numFmtId="0" fontId="0" fillId="8"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0" fillId="8" borderId="39" xfId="0" applyFill="1" applyBorder="1" applyAlignment="1">
      <alignment horizontal="left" vertical="center"/>
    </xf>
    <xf numFmtId="0" fontId="0" fillId="8"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95" xfId="0" applyFont="1" applyBorder="1" applyAlignment="1">
      <alignment wrapText="1"/>
    </xf>
    <xf numFmtId="0" fontId="1" fillId="0" borderId="96" xfId="0" applyFont="1" applyBorder="1" applyAlignment="1">
      <alignment wrapText="1"/>
    </xf>
    <xf numFmtId="0" fontId="10" fillId="0" borderId="2" xfId="0" applyFont="1" applyBorder="1" applyAlignment="1">
      <alignment horizontal="center" vertical="center"/>
    </xf>
    <xf numFmtId="0" fontId="0" fillId="0" borderId="79" xfId="0" applyBorder="1" applyAlignment="1">
      <alignment vertical="center"/>
    </xf>
    <xf numFmtId="0" fontId="0" fillId="0" borderId="80" xfId="0" applyBorder="1" applyAlignment="1">
      <alignment vertical="center"/>
    </xf>
    <xf numFmtId="0" fontId="0" fillId="0" borderId="78"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0" fillId="0" borderId="74" xfId="0" applyBorder="1" applyAlignment="1">
      <alignment vertical="center"/>
    </xf>
    <xf numFmtId="0" fontId="1" fillId="0" borderId="61" xfId="0" applyFont="1" applyBorder="1" applyAlignment="1">
      <alignment vertical="center" wrapText="1"/>
    </xf>
    <xf numFmtId="0" fontId="0" fillId="0" borderId="62" xfId="0" applyBorder="1" applyAlignment="1">
      <alignment vertical="center"/>
    </xf>
    <xf numFmtId="0" fontId="0" fillId="0" borderId="63" xfId="0" applyBorder="1" applyAlignment="1">
      <alignment vertical="center"/>
    </xf>
    <xf numFmtId="0" fontId="0" fillId="0" borderId="61" xfId="0" applyBorder="1" applyAlignment="1">
      <alignment vertical="center"/>
    </xf>
    <xf numFmtId="0" fontId="1" fillId="0" borderId="24" xfId="0" applyFont="1" applyBorder="1"/>
    <xf numFmtId="0" fontId="0" fillId="0" borderId="0" xfId="0"/>
    <xf numFmtId="0" fontId="0" fillId="0" borderId="76" xfId="0" applyBorder="1" applyAlignment="1">
      <alignment horizontal="left" vertical="center"/>
    </xf>
    <xf numFmtId="0" fontId="1" fillId="0" borderId="75" xfId="0" applyFont="1" applyBorder="1" applyAlignment="1">
      <alignment horizontal="left" vertical="center"/>
    </xf>
    <xf numFmtId="0" fontId="0" fillId="0" borderId="34" xfId="0" applyBorder="1" applyAlignment="1">
      <alignment horizontal="left" vertical="center"/>
    </xf>
    <xf numFmtId="0" fontId="1" fillId="0" borderId="58" xfId="0" applyFont="1" applyBorder="1" applyAlignment="1">
      <alignment horizontal="left" vertical="center"/>
    </xf>
    <xf numFmtId="0" fontId="0" fillId="0" borderId="59" xfId="0" applyBorder="1" applyAlignment="1">
      <alignment horizontal="left" vertical="center"/>
    </xf>
    <xf numFmtId="0" fontId="22" fillId="9" borderId="44" xfId="0" applyFont="1" applyFill="1" applyBorder="1" applyAlignment="1">
      <alignment horizontal="left" vertical="center" wrapText="1"/>
    </xf>
    <xf numFmtId="0" fontId="22" fillId="9" borderId="72" xfId="0" applyFont="1" applyFill="1" applyBorder="1" applyAlignment="1">
      <alignment horizontal="left" vertical="center"/>
    </xf>
    <xf numFmtId="0" fontId="22" fillId="9" borderId="74" xfId="0" applyFont="1" applyFill="1" applyBorder="1" applyAlignment="1">
      <alignment horizontal="left" vertical="center" wrapText="1"/>
    </xf>
    <xf numFmtId="0" fontId="22" fillId="9" borderId="75" xfId="0" applyFont="1" applyFill="1" applyBorder="1" applyAlignment="1">
      <alignment horizontal="left" vertical="center" wrapText="1"/>
    </xf>
    <xf numFmtId="0" fontId="1" fillId="9" borderId="75" xfId="0" applyFont="1" applyFill="1" applyBorder="1" applyAlignment="1">
      <alignment horizontal="left" vertical="center"/>
    </xf>
    <xf numFmtId="0" fontId="1" fillId="9" borderId="76" xfId="0" applyFont="1" applyFill="1" applyBorder="1" applyAlignment="1">
      <alignment horizontal="left" vertical="center"/>
    </xf>
    <xf numFmtId="0" fontId="1" fillId="0" borderId="57" xfId="0" applyFont="1" applyBorder="1" applyAlignment="1">
      <alignment horizontal="left" vertical="center" wrapText="1"/>
    </xf>
    <xf numFmtId="0" fontId="1" fillId="0" borderId="24" xfId="0" applyFont="1" applyBorder="1" applyAlignment="1">
      <alignment wrapText="1"/>
    </xf>
    <xf numFmtId="0" fontId="0" fillId="0" borderId="63" xfId="0" applyBorder="1" applyAlignment="1">
      <alignment horizontal="left" vertical="center"/>
    </xf>
    <xf numFmtId="0" fontId="1" fillId="0" borderId="62" xfId="0" applyFont="1" applyBorder="1" applyAlignment="1">
      <alignment horizontal="left" vertical="center"/>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cellXfs>
  <cellStyles count="2">
    <cellStyle name="Monétaire" xfId="1" builtinId="4"/>
    <cellStyle name="Normal" xfId="0" builtinId="0"/>
  </cellStyles>
  <dxfs count="0"/>
  <tableStyles count="0" defaultTableStyle="TableStyleMedium9" defaultPivotStyle="PivotStyleLight16"/>
  <colors>
    <mruColors>
      <color rgb="FFFFFF99"/>
      <color rgb="FFF7D1E1"/>
      <color rgb="FFCCFFFF"/>
      <color rgb="FFF49EF0"/>
      <color rgb="FFD5FF18"/>
      <color rgb="FFD5FF7C"/>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19338</xdr:colOff>
      <xdr:row>1</xdr:row>
      <xdr:rowOff>76200</xdr:rowOff>
    </xdr:from>
    <xdr:to>
      <xdr:col>1</xdr:col>
      <xdr:colOff>1681379</xdr:colOff>
      <xdr:row>5</xdr:row>
      <xdr:rowOff>61277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66700"/>
          <a:ext cx="2138291" cy="7470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47625</xdr:rowOff>
    </xdr:from>
    <xdr:to>
      <xdr:col>1</xdr:col>
      <xdr:colOff>1711831</xdr:colOff>
      <xdr:row>5</xdr:row>
      <xdr:rowOff>156487</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200025"/>
          <a:ext cx="2140456" cy="7565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1621116</xdr:colOff>
      <xdr:row>6</xdr:row>
      <xdr:rowOff>57760</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61925"/>
          <a:ext cx="2135466" cy="8578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1551292</xdr:colOff>
      <xdr:row>6</xdr:row>
      <xdr:rowOff>56136</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80975"/>
          <a:ext cx="2132317" cy="7609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4</xdr:col>
      <xdr:colOff>95251</xdr:colOff>
      <xdr:row>5</xdr:row>
      <xdr:rowOff>47064</xdr:rowOff>
    </xdr:to>
    <xdr:pic>
      <xdr:nvPicPr>
        <xdr:cNvPr id="2" name="Image 1">
          <a:extLst>
            <a:ext uri="{FF2B5EF4-FFF2-40B4-BE49-F238E27FC236}">
              <a16:creationId xmlns:a16="http://schemas.microsoft.com/office/drawing/2014/main" id="{992348B5-CF04-4F02-968C-EC76A382BC2F}"/>
            </a:ext>
          </a:extLst>
        </xdr:cNvPr>
        <xdr:cNvPicPr>
          <a:picLocks noChangeAspect="1"/>
        </xdr:cNvPicPr>
      </xdr:nvPicPr>
      <xdr:blipFill rotWithShape="1">
        <a:blip xmlns:r="http://schemas.openxmlformats.org/officeDocument/2006/relationships" r:embed="rId1"/>
        <a:srcRect t="11431"/>
        <a:stretch/>
      </xdr:blipFill>
      <xdr:spPr>
        <a:xfrm>
          <a:off x="1" y="219075"/>
          <a:ext cx="1905000" cy="67571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8"/>
  <sheetViews>
    <sheetView showGridLines="0" zoomScaleNormal="100" workbookViewId="0">
      <selection activeCell="B52" sqref="B52"/>
    </sheetView>
  </sheetViews>
  <sheetFormatPr baseColWidth="10" defaultColWidth="11.42578125" defaultRowHeight="12" x14ac:dyDescent="0.2"/>
  <cols>
    <col min="1" max="1" width="7.140625" style="1" customWidth="1"/>
    <col min="2" max="2" width="60.140625" style="1" customWidth="1"/>
    <col min="3" max="3" width="11" style="1" customWidth="1"/>
    <col min="4" max="4" width="6.42578125" style="1" customWidth="1"/>
    <col min="5" max="5" width="11.28515625" style="1" customWidth="1"/>
    <col min="6" max="6" width="14" style="1" customWidth="1"/>
    <col min="7" max="7" width="14.42578125" style="1" customWidth="1"/>
    <col min="8" max="8" width="6.42578125" style="1" customWidth="1"/>
    <col min="9" max="9" width="11.85546875" style="1" customWidth="1"/>
    <col min="10" max="16384" width="11.42578125" style="1"/>
  </cols>
  <sheetData>
    <row r="1" spans="1:10" ht="15" customHeight="1" x14ac:dyDescent="0.2">
      <c r="A1" s="359"/>
      <c r="B1" s="359"/>
      <c r="C1" s="359"/>
      <c r="D1" s="359"/>
      <c r="E1" s="359"/>
      <c r="F1" s="359"/>
      <c r="G1" s="359"/>
      <c r="H1" s="359"/>
      <c r="I1" s="359"/>
    </row>
    <row r="2" spans="1:10" ht="15" customHeight="1" x14ac:dyDescent="0.2">
      <c r="G2" s="73"/>
      <c r="H2" s="73"/>
      <c r="I2" s="198" t="s">
        <v>344</v>
      </c>
    </row>
    <row r="3" spans="1:10" ht="15" customHeight="1" x14ac:dyDescent="0.2">
      <c r="G3" s="73"/>
      <c r="H3" s="73"/>
      <c r="I3" s="198" t="s">
        <v>346</v>
      </c>
    </row>
    <row r="4" spans="1:10" ht="15" customHeight="1" x14ac:dyDescent="0.2">
      <c r="G4" s="73"/>
      <c r="H4" s="73"/>
      <c r="I4" s="198" t="s">
        <v>254</v>
      </c>
    </row>
    <row r="5" spans="1:10" ht="15" customHeight="1" x14ac:dyDescent="0.2">
      <c r="G5" s="73"/>
      <c r="H5" s="73"/>
    </row>
    <row r="6" spans="1:10" s="8" customFormat="1" ht="15.75" customHeight="1" x14ac:dyDescent="0.2">
      <c r="B6" s="198" t="s">
        <v>313</v>
      </c>
      <c r="C6" s="120" t="str">
        <f>'Détail des coûts'!G3</f>
        <v>-</v>
      </c>
      <c r="D6" s="365"/>
      <c r="E6" s="365"/>
      <c r="F6" s="365"/>
    </row>
    <row r="7" spans="1:10" s="8" customFormat="1" ht="15.75" customHeight="1" x14ac:dyDescent="0.2">
      <c r="B7" s="198" t="s">
        <v>198</v>
      </c>
      <c r="C7" s="119" t="str">
        <f>'Détail des coûts'!G4</f>
        <v>-</v>
      </c>
      <c r="D7" s="121"/>
      <c r="E7" s="121"/>
      <c r="F7" s="121"/>
    </row>
    <row r="8" spans="1:10" s="8" customFormat="1" ht="15.75" customHeight="1" x14ac:dyDescent="0.2">
      <c r="B8" s="198" t="s">
        <v>199</v>
      </c>
      <c r="C8" s="119" t="str">
        <f>'Détail des coûts'!G5</f>
        <v>-</v>
      </c>
      <c r="D8" s="121"/>
      <c r="E8" s="121"/>
      <c r="F8" s="121"/>
    </row>
    <row r="9" spans="1:10" s="8" customFormat="1" ht="15.75" customHeight="1" x14ac:dyDescent="0.2">
      <c r="B9" s="198" t="s">
        <v>81</v>
      </c>
      <c r="C9" s="119" t="str">
        <f>'Détail des coûts'!G6</f>
        <v>-</v>
      </c>
      <c r="D9" s="121"/>
      <c r="E9" s="121"/>
      <c r="F9" s="121"/>
    </row>
    <row r="10" spans="1:10" ht="15.75" customHeight="1" x14ac:dyDescent="0.2">
      <c r="A10" s="366"/>
      <c r="B10" s="366"/>
      <c r="C10" s="367"/>
      <c r="E10" s="366"/>
      <c r="F10" s="366"/>
      <c r="G10" s="366"/>
      <c r="I10" s="366"/>
    </row>
    <row r="11" spans="1:10" s="52" customFormat="1" ht="36" x14ac:dyDescent="0.2">
      <c r="A11" s="229" t="s">
        <v>82</v>
      </c>
      <c r="B11" s="230" t="s">
        <v>83</v>
      </c>
      <c r="C11" s="293" t="s">
        <v>84</v>
      </c>
      <c r="D11" s="50"/>
      <c r="E11" s="294" t="s">
        <v>85</v>
      </c>
      <c r="F11" s="296" t="s">
        <v>146</v>
      </c>
      <c r="G11" s="237" t="s">
        <v>97</v>
      </c>
      <c r="H11" s="238"/>
      <c r="I11" s="294" t="s">
        <v>107</v>
      </c>
      <c r="J11" s="51"/>
    </row>
    <row r="12" spans="1:10" ht="12" customHeight="1" x14ac:dyDescent="0.2">
      <c r="A12" s="74">
        <v>1</v>
      </c>
      <c r="B12" s="360" t="s">
        <v>197</v>
      </c>
      <c r="C12" s="287">
        <f>'Détail des coûts'!C20</f>
        <v>0</v>
      </c>
      <c r="D12" s="11"/>
      <c r="E12" s="258">
        <f>'Détail des coûts'!E20</f>
        <v>0</v>
      </c>
      <c r="F12" s="259">
        <f>'Détail des coûts'!F20</f>
        <v>0</v>
      </c>
      <c r="G12" s="291">
        <f>'Détail des coûts'!G20</f>
        <v>0</v>
      </c>
      <c r="H12" s="58"/>
      <c r="I12" s="258">
        <f>C12-G12</f>
        <v>0</v>
      </c>
    </row>
    <row r="13" spans="1:10" ht="12" customHeight="1" x14ac:dyDescent="0.2">
      <c r="A13" s="74">
        <v>2</v>
      </c>
      <c r="B13" s="360" t="s">
        <v>86</v>
      </c>
      <c r="C13" s="287">
        <f>'Détail des coûts'!C30</f>
        <v>0</v>
      </c>
      <c r="D13" s="11"/>
      <c r="E13" s="258">
        <f>'Détail des coûts'!E30</f>
        <v>0</v>
      </c>
      <c r="F13" s="259">
        <f>'Détail des coûts'!F30</f>
        <v>0</v>
      </c>
      <c r="G13" s="291">
        <f>'Détail des coûts'!G30</f>
        <v>0</v>
      </c>
      <c r="H13" s="58"/>
      <c r="I13" s="258">
        <f>C13-G13</f>
        <v>0</v>
      </c>
    </row>
    <row r="14" spans="1:10" ht="12" customHeight="1" x14ac:dyDescent="0.2">
      <c r="A14" s="74">
        <v>3</v>
      </c>
      <c r="B14" s="360" t="s">
        <v>87</v>
      </c>
      <c r="C14" s="287">
        <f>'Détail des coûts'!C38</f>
        <v>0</v>
      </c>
      <c r="D14" s="11"/>
      <c r="E14" s="258">
        <f>'Détail des coûts'!E38</f>
        <v>0</v>
      </c>
      <c r="F14" s="259">
        <f>'Détail des coûts'!F38</f>
        <v>0</v>
      </c>
      <c r="G14" s="291">
        <f>'Détail des coûts'!G38</f>
        <v>0</v>
      </c>
      <c r="H14" s="58"/>
      <c r="I14" s="258">
        <f>C14-G14</f>
        <v>0</v>
      </c>
    </row>
    <row r="15" spans="1:10" s="52" customFormat="1" ht="12" customHeight="1" x14ac:dyDescent="0.2">
      <c r="A15" s="77"/>
      <c r="B15" s="361" t="s">
        <v>188</v>
      </c>
      <c r="C15" s="288">
        <f>SUM(C12:C14)</f>
        <v>0</v>
      </c>
      <c r="D15" s="78"/>
      <c r="E15" s="260">
        <f>SUM(E12:E14)</f>
        <v>0</v>
      </c>
      <c r="F15" s="261">
        <f>SUM(F12:F14)</f>
        <v>0</v>
      </c>
      <c r="G15" s="290">
        <f>SUM(G12:G14)</f>
        <v>0</v>
      </c>
      <c r="H15" s="59"/>
      <c r="I15" s="260">
        <f>SUM(I12:I14)</f>
        <v>0</v>
      </c>
    </row>
    <row r="16" spans="1:10" ht="6" customHeight="1" x14ac:dyDescent="0.2">
      <c r="A16" s="81"/>
      <c r="B16" s="11"/>
      <c r="C16" s="60"/>
      <c r="D16" s="11"/>
      <c r="E16" s="60"/>
      <c r="F16" s="60"/>
      <c r="G16" s="93"/>
      <c r="H16" s="60"/>
      <c r="I16" s="60"/>
    </row>
    <row r="17" spans="1:9" ht="12" customHeight="1" x14ac:dyDescent="0.2">
      <c r="A17" s="74">
        <v>4</v>
      </c>
      <c r="B17" s="360" t="s">
        <v>163</v>
      </c>
      <c r="C17" s="287">
        <f>'Détail des coûts'!C53</f>
        <v>0</v>
      </c>
      <c r="D17" s="11"/>
      <c r="E17" s="258">
        <f>'Détail des coûts'!E53</f>
        <v>0</v>
      </c>
      <c r="F17" s="259">
        <f>'Détail des coûts'!F53</f>
        <v>0</v>
      </c>
      <c r="G17" s="291">
        <f>'Détail des coûts'!G53</f>
        <v>0</v>
      </c>
      <c r="H17" s="58"/>
      <c r="I17" s="258">
        <f t="shared" ref="I17:I23" si="0">C17-G17</f>
        <v>0</v>
      </c>
    </row>
    <row r="18" spans="1:9" ht="12" customHeight="1" x14ac:dyDescent="0.2">
      <c r="A18" s="74">
        <v>5</v>
      </c>
      <c r="B18" s="360" t="s">
        <v>88</v>
      </c>
      <c r="C18" s="287">
        <f>'Détail des coûts'!C66</f>
        <v>0</v>
      </c>
      <c r="D18" s="11"/>
      <c r="E18" s="258">
        <f>'Détail des coûts'!E66</f>
        <v>0</v>
      </c>
      <c r="F18" s="259">
        <f>'Détail des coûts'!F66</f>
        <v>0</v>
      </c>
      <c r="G18" s="291">
        <f>'Détail des coûts'!G66</f>
        <v>0</v>
      </c>
      <c r="H18" s="58"/>
      <c r="I18" s="258">
        <f t="shared" si="0"/>
        <v>0</v>
      </c>
    </row>
    <row r="19" spans="1:9" ht="12" customHeight="1" x14ac:dyDescent="0.2">
      <c r="A19" s="74">
        <v>6</v>
      </c>
      <c r="B19" s="360" t="s">
        <v>89</v>
      </c>
      <c r="C19" s="287">
        <f>'Détail des coûts'!C76</f>
        <v>0</v>
      </c>
      <c r="D19" s="11"/>
      <c r="E19" s="258">
        <f>'Détail des coûts'!E76</f>
        <v>0</v>
      </c>
      <c r="F19" s="259">
        <f>'Détail des coûts'!F76</f>
        <v>0</v>
      </c>
      <c r="G19" s="291">
        <f>'Détail des coûts'!G76</f>
        <v>0</v>
      </c>
      <c r="H19" s="58"/>
      <c r="I19" s="258">
        <f t="shared" si="0"/>
        <v>0</v>
      </c>
    </row>
    <row r="20" spans="1:9" ht="12" customHeight="1" x14ac:dyDescent="0.2">
      <c r="A20" s="74">
        <v>7</v>
      </c>
      <c r="B20" s="360" t="s">
        <v>121</v>
      </c>
      <c r="C20" s="287">
        <f>'Détail des coûts'!C88</f>
        <v>0</v>
      </c>
      <c r="D20" s="11"/>
      <c r="E20" s="258">
        <f>'Détail des coûts'!E88</f>
        <v>0</v>
      </c>
      <c r="F20" s="259">
        <f>'Détail des coûts'!F88</f>
        <v>0</v>
      </c>
      <c r="G20" s="291">
        <f>'Détail des coûts'!G88</f>
        <v>0</v>
      </c>
      <c r="H20" s="58"/>
      <c r="I20" s="258">
        <f t="shared" si="0"/>
        <v>0</v>
      </c>
    </row>
    <row r="21" spans="1:9" ht="12" customHeight="1" x14ac:dyDescent="0.2">
      <c r="A21" s="74">
        <v>8</v>
      </c>
      <c r="B21" s="360" t="s">
        <v>90</v>
      </c>
      <c r="C21" s="287">
        <f>'Détail des coûts'!C95</f>
        <v>0</v>
      </c>
      <c r="D21" s="11"/>
      <c r="E21" s="258">
        <f>'Détail des coûts'!E95</f>
        <v>0</v>
      </c>
      <c r="F21" s="259">
        <f>'Détail des coûts'!F95</f>
        <v>0</v>
      </c>
      <c r="G21" s="291">
        <f>'Détail des coûts'!G95</f>
        <v>0</v>
      </c>
      <c r="H21" s="58"/>
      <c r="I21" s="258">
        <f t="shared" si="0"/>
        <v>0</v>
      </c>
    </row>
    <row r="22" spans="1:9" ht="12" customHeight="1" x14ac:dyDescent="0.2">
      <c r="A22" s="74">
        <v>9</v>
      </c>
      <c r="B22" s="360" t="s">
        <v>91</v>
      </c>
      <c r="C22" s="287">
        <f>'Détail des coûts'!C101</f>
        <v>0</v>
      </c>
      <c r="D22" s="11"/>
      <c r="E22" s="258">
        <f>'Détail des coûts'!E101</f>
        <v>0</v>
      </c>
      <c r="F22" s="259">
        <f>'Détail des coûts'!F101</f>
        <v>0</v>
      </c>
      <c r="G22" s="291">
        <f>'Détail des coûts'!G101</f>
        <v>0</v>
      </c>
      <c r="H22" s="58"/>
      <c r="I22" s="258">
        <f t="shared" si="0"/>
        <v>0</v>
      </c>
    </row>
    <row r="23" spans="1:9" ht="12" customHeight="1" x14ac:dyDescent="0.2">
      <c r="A23" s="74">
        <v>10</v>
      </c>
      <c r="B23" s="360" t="s">
        <v>192</v>
      </c>
      <c r="C23" s="287">
        <f>'Détail des coûts'!C116</f>
        <v>0</v>
      </c>
      <c r="D23" s="11"/>
      <c r="E23" s="258">
        <f>'Détail des coûts'!E116</f>
        <v>0</v>
      </c>
      <c r="F23" s="259">
        <f>'Détail des coûts'!F116</f>
        <v>0</v>
      </c>
      <c r="G23" s="291">
        <f>'Détail des coûts'!G116</f>
        <v>0</v>
      </c>
      <c r="H23" s="58"/>
      <c r="I23" s="258">
        <f t="shared" si="0"/>
        <v>0</v>
      </c>
    </row>
    <row r="24" spans="1:9" s="52" customFormat="1" ht="12" customHeight="1" x14ac:dyDescent="0.2">
      <c r="A24" s="77"/>
      <c r="B24" s="53" t="s">
        <v>92</v>
      </c>
      <c r="C24" s="289">
        <f>SUM(C17:C23)</f>
        <v>0</v>
      </c>
      <c r="D24" s="78"/>
      <c r="E24" s="262">
        <f>SUM(E17:E23)</f>
        <v>0</v>
      </c>
      <c r="F24" s="263">
        <f>SUM(F17:F23)</f>
        <v>0</v>
      </c>
      <c r="G24" s="292">
        <f>SUM(G17:G23)</f>
        <v>0</v>
      </c>
      <c r="H24" s="82"/>
      <c r="I24" s="262">
        <f>SUM(I17:I23)</f>
        <v>0</v>
      </c>
    </row>
    <row r="25" spans="1:9" ht="6" customHeight="1" x14ac:dyDescent="0.2">
      <c r="A25" s="81"/>
      <c r="B25" s="61"/>
      <c r="C25" s="83"/>
      <c r="D25" s="11"/>
      <c r="E25" s="83"/>
      <c r="F25" s="83"/>
      <c r="G25" s="94"/>
      <c r="H25" s="83"/>
      <c r="I25" s="83"/>
    </row>
    <row r="26" spans="1:9" ht="12" customHeight="1" x14ac:dyDescent="0.2">
      <c r="A26" s="74">
        <v>11</v>
      </c>
      <c r="B26" s="360" t="s">
        <v>164</v>
      </c>
      <c r="C26" s="287">
        <f>'Détail des coûts'!C131</f>
        <v>0</v>
      </c>
      <c r="D26" s="11"/>
      <c r="E26" s="258">
        <f>'Détail des coûts'!E131</f>
        <v>0</v>
      </c>
      <c r="F26" s="259">
        <f>'Détail des coûts'!F131</f>
        <v>0</v>
      </c>
      <c r="G26" s="291">
        <f>'Détail des coûts'!G131</f>
        <v>0</v>
      </c>
      <c r="H26" s="58"/>
      <c r="I26" s="258">
        <f>C26-G26</f>
        <v>0</v>
      </c>
    </row>
    <row r="27" spans="1:9" ht="12" customHeight="1" x14ac:dyDescent="0.2">
      <c r="A27" s="74">
        <v>12</v>
      </c>
      <c r="B27" s="360" t="s">
        <v>259</v>
      </c>
      <c r="C27" s="287">
        <f>'Détail des coûts'!C147</f>
        <v>0</v>
      </c>
      <c r="D27" s="11"/>
      <c r="E27" s="258">
        <f>'Détail des coûts'!E147</f>
        <v>0</v>
      </c>
      <c r="F27" s="259">
        <f>'Détail des coûts'!F147</f>
        <v>0</v>
      </c>
      <c r="G27" s="291">
        <f>'Détail des coûts'!G147</f>
        <v>0</v>
      </c>
      <c r="H27" s="58"/>
      <c r="I27" s="258">
        <f>C27-G27</f>
        <v>0</v>
      </c>
    </row>
    <row r="28" spans="1:9" s="52" customFormat="1" ht="12" customHeight="1" x14ac:dyDescent="0.2">
      <c r="A28" s="77"/>
      <c r="B28" s="53" t="s">
        <v>93</v>
      </c>
      <c r="C28" s="288">
        <f>SUM(C26:C27)</f>
        <v>0</v>
      </c>
      <c r="D28" s="78"/>
      <c r="E28" s="260">
        <f>SUM(E26:E27)</f>
        <v>0</v>
      </c>
      <c r="F28" s="261">
        <f>SUM(F26:F27)</f>
        <v>0</v>
      </c>
      <c r="G28" s="290">
        <f>SUM(G26:G27)</f>
        <v>0</v>
      </c>
      <c r="H28" s="59"/>
      <c r="I28" s="260">
        <f>SUM(I26:I27)</f>
        <v>0</v>
      </c>
    </row>
    <row r="29" spans="1:9" ht="6" customHeight="1" x14ac:dyDescent="0.2">
      <c r="A29" s="81"/>
      <c r="B29" s="61"/>
      <c r="C29" s="60"/>
      <c r="D29" s="11"/>
      <c r="E29" s="60"/>
      <c r="F29" s="60"/>
      <c r="G29" s="93"/>
      <c r="H29" s="60"/>
      <c r="I29" s="60"/>
    </row>
    <row r="30" spans="1:9" ht="12" customHeight="1" x14ac:dyDescent="0.2">
      <c r="A30" s="74">
        <v>15</v>
      </c>
      <c r="B30" s="360" t="s">
        <v>165</v>
      </c>
      <c r="C30" s="287">
        <f>'Détail des coûts'!C163</f>
        <v>0</v>
      </c>
      <c r="D30" s="11"/>
      <c r="E30" s="258">
        <f>'Détail des coûts'!E163</f>
        <v>0</v>
      </c>
      <c r="F30" s="259">
        <f>'Détail des coûts'!F163</f>
        <v>0</v>
      </c>
      <c r="G30" s="291">
        <f>'Détail des coûts'!G163</f>
        <v>0</v>
      </c>
      <c r="H30" s="58"/>
      <c r="I30" s="258">
        <f>C30-G30</f>
        <v>0</v>
      </c>
    </row>
    <row r="31" spans="1:9" ht="12" customHeight="1" x14ac:dyDescent="0.2">
      <c r="A31" s="84"/>
      <c r="B31" s="53" t="s">
        <v>94</v>
      </c>
      <c r="C31" s="288">
        <f>SUM(C30:C30)</f>
        <v>0</v>
      </c>
      <c r="D31" s="11"/>
      <c r="E31" s="260">
        <f>SUM(E30:E30)</f>
        <v>0</v>
      </c>
      <c r="F31" s="261">
        <f>SUM(F30:F30)</f>
        <v>0</v>
      </c>
      <c r="G31" s="290">
        <f>SUM(G30:G30)</f>
        <v>0</v>
      </c>
      <c r="H31" s="59"/>
      <c r="I31" s="260">
        <f>SUM(I30:I30)</f>
        <v>0</v>
      </c>
    </row>
    <row r="32" spans="1:9" ht="6" customHeight="1" x14ac:dyDescent="0.2">
      <c r="A32" s="85"/>
      <c r="B32" s="61"/>
      <c r="C32" s="60"/>
      <c r="D32" s="11"/>
      <c r="E32" s="60"/>
      <c r="F32" s="60"/>
      <c r="G32" s="93"/>
      <c r="H32" s="60"/>
      <c r="I32" s="60"/>
    </row>
    <row r="33" spans="1:9" s="52" customFormat="1" ht="12" customHeight="1" x14ac:dyDescent="0.2">
      <c r="A33" s="87" t="s">
        <v>0</v>
      </c>
      <c r="B33" s="361" t="s">
        <v>95</v>
      </c>
      <c r="C33" s="288">
        <f>'Détail des coûts'!C167</f>
        <v>0</v>
      </c>
      <c r="D33" s="78"/>
      <c r="E33" s="260">
        <f>'Détail des coûts'!E167</f>
        <v>0</v>
      </c>
      <c r="F33" s="261">
        <f>'Détail des coûts'!F167</f>
        <v>0</v>
      </c>
      <c r="G33" s="290">
        <f>'Détail des coûts'!G167</f>
        <v>0</v>
      </c>
      <c r="H33" s="59"/>
      <c r="I33" s="260">
        <f>C33-G33</f>
        <v>0</v>
      </c>
    </row>
    <row r="34" spans="1:9" ht="6" customHeight="1" x14ac:dyDescent="0.2">
      <c r="A34" s="85"/>
      <c r="B34" s="11"/>
      <c r="C34" s="62"/>
      <c r="D34" s="11"/>
      <c r="E34" s="62"/>
      <c r="F34" s="62"/>
      <c r="G34" s="95"/>
      <c r="H34" s="62"/>
      <c r="I34" s="62"/>
    </row>
    <row r="35" spans="1:9" s="52" customFormat="1" ht="12" customHeight="1" x14ac:dyDescent="0.2">
      <c r="A35" s="87" t="s">
        <v>80</v>
      </c>
      <c r="B35" s="361" t="s">
        <v>96</v>
      </c>
      <c r="C35" s="288">
        <f>'Détail des coûts'!C169</f>
        <v>0</v>
      </c>
      <c r="D35" s="78"/>
      <c r="E35" s="260">
        <f>'Détail des coûts'!E169</f>
        <v>0</v>
      </c>
      <c r="F35" s="261">
        <f>'Détail des coûts'!F169</f>
        <v>0</v>
      </c>
      <c r="G35" s="290">
        <f>'Détail des coûts'!G169</f>
        <v>0</v>
      </c>
      <c r="H35" s="59"/>
      <c r="I35" s="260">
        <f>C35-G35</f>
        <v>0</v>
      </c>
    </row>
    <row r="36" spans="1:9" ht="6" customHeight="1" x14ac:dyDescent="0.2">
      <c r="A36" s="85"/>
      <c r="B36" s="11"/>
      <c r="C36" s="62"/>
      <c r="D36" s="11"/>
      <c r="E36" s="62"/>
      <c r="F36" s="62"/>
      <c r="G36" s="95"/>
      <c r="H36" s="62"/>
      <c r="I36" s="62"/>
    </row>
    <row r="37" spans="1:9" s="52" customFormat="1" ht="12" customHeight="1" thickBot="1" x14ac:dyDescent="0.25">
      <c r="A37" s="103"/>
      <c r="B37" s="342" t="s">
        <v>316</v>
      </c>
      <c r="C37" s="264">
        <f>'Détail des coûts'!C172</f>
        <v>0</v>
      </c>
      <c r="E37" s="265">
        <f>'Détail des coûts'!E172</f>
        <v>0</v>
      </c>
      <c r="F37" s="295">
        <f>'Détail des coûts'!F172</f>
        <v>0</v>
      </c>
      <c r="G37" s="105">
        <f>'Détail des coûts'!G172</f>
        <v>0</v>
      </c>
      <c r="H37" s="88"/>
      <c r="I37" s="264">
        <f>'Détail des coûts'!H172</f>
        <v>0</v>
      </c>
    </row>
    <row r="38" spans="1:9" s="52" customFormat="1" ht="12" customHeight="1" thickTop="1" x14ac:dyDescent="0.2">
      <c r="A38" s="253"/>
      <c r="B38" s="298"/>
      <c r="C38" s="297"/>
      <c r="E38" s="297"/>
      <c r="F38" s="297"/>
      <c r="G38" s="297"/>
      <c r="H38" s="297"/>
      <c r="I38" s="297"/>
    </row>
    <row r="39" spans="1:9" s="52" customFormat="1" ht="12" customHeight="1" x14ac:dyDescent="0.2">
      <c r="A39" s="87" t="s">
        <v>4</v>
      </c>
      <c r="B39" s="368" t="s">
        <v>318</v>
      </c>
      <c r="C39" s="288">
        <f>'Détail des coûts'!C174</f>
        <v>0</v>
      </c>
      <c r="D39" s="78"/>
      <c r="G39" s="369">
        <f>'Détail des coûts'!G174</f>
        <v>0</v>
      </c>
    </row>
    <row r="40" spans="1:9" s="52" customFormat="1" ht="12" customHeight="1" x14ac:dyDescent="0.2">
      <c r="A40" s="84"/>
      <c r="B40" s="78"/>
      <c r="C40" s="320"/>
      <c r="D40" s="78"/>
    </row>
    <row r="41" spans="1:9" s="52" customFormat="1" ht="12" customHeight="1" thickBot="1" x14ac:dyDescent="0.25">
      <c r="A41" s="103"/>
      <c r="B41" s="342" t="s">
        <v>314</v>
      </c>
      <c r="C41" s="264">
        <f>'Détail des coûts'!C176</f>
        <v>0</v>
      </c>
      <c r="E41" s="264">
        <f>'Détail des coûts'!E176</f>
        <v>0</v>
      </c>
      <c r="F41" s="264">
        <f>'Détail des coûts'!F176</f>
        <v>0</v>
      </c>
      <c r="G41" s="264">
        <f>'Détail des coûts'!G176</f>
        <v>0</v>
      </c>
      <c r="I41" s="264">
        <f>'Détail des coûts'!H176</f>
        <v>0</v>
      </c>
    </row>
    <row r="42" spans="1:9" s="122" customFormat="1" ht="14.25" thickTop="1" thickBot="1" x14ac:dyDescent="0.25">
      <c r="C42" s="370"/>
      <c r="F42" s="21"/>
    </row>
    <row r="43" spans="1:9" s="122" customFormat="1" ht="13.5" thickBot="1" x14ac:dyDescent="0.25">
      <c r="B43" s="396" t="s">
        <v>294</v>
      </c>
      <c r="C43" s="397"/>
      <c r="D43" s="398"/>
      <c r="E43" s="398"/>
      <c r="F43" s="398"/>
      <c r="G43" s="398"/>
      <c r="H43" s="398"/>
      <c r="I43" s="399"/>
    </row>
    <row r="44" spans="1:9" s="122" customFormat="1" ht="24" x14ac:dyDescent="0.2">
      <c r="B44" s="371" t="s">
        <v>305</v>
      </c>
      <c r="C44" s="372" t="s">
        <v>332</v>
      </c>
      <c r="E44" s="373"/>
      <c r="F44" s="373"/>
      <c r="G44" s="383" t="s">
        <v>328</v>
      </c>
      <c r="H44" s="384"/>
      <c r="I44" s="383" t="s">
        <v>329</v>
      </c>
    </row>
    <row r="45" spans="1:9" s="122" customFormat="1" ht="14.25" x14ac:dyDescent="0.2">
      <c r="B45" s="374" t="str">
        <f>'Détail des coûts'!B182</f>
        <v>-</v>
      </c>
      <c r="C45" s="375">
        <f>'Détail des coûts'!C182</f>
        <v>0</v>
      </c>
      <c r="E45" s="376"/>
      <c r="F45" s="376"/>
      <c r="G45" s="377">
        <f>'Détail des coûts'!G182</f>
        <v>0</v>
      </c>
      <c r="H45" s="312"/>
      <c r="I45" s="377">
        <f>'Détail des coûts'!H182</f>
        <v>0</v>
      </c>
    </row>
    <row r="46" spans="1:9" s="122" customFormat="1" ht="14.25" x14ac:dyDescent="0.2">
      <c r="B46" s="374" t="str">
        <f>'Détail des coûts'!B183</f>
        <v>-</v>
      </c>
      <c r="C46" s="375">
        <f>'Détail des coûts'!C183</f>
        <v>0</v>
      </c>
      <c r="E46" s="376"/>
      <c r="F46" s="376"/>
      <c r="G46" s="377">
        <f>'Détail des coûts'!G183</f>
        <v>0</v>
      </c>
      <c r="H46" s="312"/>
      <c r="I46" s="377">
        <f>'Détail des coûts'!H183</f>
        <v>0</v>
      </c>
    </row>
    <row r="47" spans="1:9" s="122" customFormat="1" ht="13.5" thickBot="1" x14ac:dyDescent="0.25">
      <c r="B47" s="378" t="s">
        <v>319</v>
      </c>
      <c r="C47" s="379">
        <f>'Détail des coûts'!C184</f>
        <v>0</v>
      </c>
      <c r="E47" s="313"/>
      <c r="F47" s="313"/>
      <c r="G47" s="380">
        <f>'Détail des coûts'!G184</f>
        <v>0</v>
      </c>
      <c r="H47" s="313"/>
      <c r="I47" s="380">
        <f>'Détail des coûts'!H184</f>
        <v>0</v>
      </c>
    </row>
    <row r="48" spans="1:9" s="122" customFormat="1" ht="12.75" x14ac:dyDescent="0.2">
      <c r="B48" s="381"/>
      <c r="C48" s="382"/>
      <c r="E48" s="313"/>
      <c r="F48" s="313"/>
      <c r="G48" s="313"/>
      <c r="H48" s="313"/>
      <c r="I48" s="313"/>
    </row>
    <row r="49" spans="1:9" s="122" customFormat="1" ht="13.5" thickBot="1" x14ac:dyDescent="0.25">
      <c r="A49" s="253"/>
      <c r="B49" s="343" t="s">
        <v>315</v>
      </c>
      <c r="C49" s="264">
        <f>'Détail des coûts'!C186</f>
        <v>0</v>
      </c>
      <c r="E49" s="297"/>
      <c r="F49" s="297"/>
      <c r="G49" s="264">
        <f>'Détail des coûts'!G186</f>
        <v>0</v>
      </c>
      <c r="H49" s="313"/>
      <c r="I49" s="264">
        <f>'Détail des coûts'!H186</f>
        <v>0</v>
      </c>
    </row>
    <row r="50" spans="1:9" s="122" customFormat="1" ht="13.5" thickTop="1" x14ac:dyDescent="0.2">
      <c r="A50" s="253"/>
      <c r="B50" s="345"/>
      <c r="C50" s="297"/>
      <c r="E50" s="313"/>
      <c r="F50" s="313"/>
      <c r="G50" s="313"/>
      <c r="H50" s="313"/>
      <c r="I50" s="313"/>
    </row>
    <row r="51" spans="1:9" s="122" customFormat="1" ht="12.75" x14ac:dyDescent="0.2">
      <c r="C51" s="344"/>
      <c r="F51" s="21"/>
    </row>
    <row r="52" spans="1:9" s="122" customFormat="1" ht="12.75" x14ac:dyDescent="0.2">
      <c r="B52" s="327"/>
      <c r="C52" s="328"/>
      <c r="D52" s="327"/>
      <c r="E52" s="327"/>
      <c r="F52" s="329"/>
      <c r="G52" s="327"/>
      <c r="H52" s="327"/>
      <c r="I52" s="327"/>
    </row>
    <row r="53" spans="1:9" s="122" customFormat="1" ht="12.75" x14ac:dyDescent="0.2">
      <c r="B53" s="327"/>
      <c r="C53" s="328"/>
      <c r="D53" s="327"/>
      <c r="E53" s="327"/>
      <c r="F53" s="329"/>
      <c r="G53" s="327"/>
      <c r="H53" s="327"/>
      <c r="I53" s="327"/>
    </row>
    <row r="54" spans="1:9" s="122" customFormat="1" ht="12.75" x14ac:dyDescent="0.2">
      <c r="A54" s="326"/>
      <c r="B54" s="321"/>
      <c r="C54" s="321"/>
      <c r="D54" s="327"/>
      <c r="E54" s="395"/>
      <c r="F54" s="395"/>
      <c r="G54" s="327"/>
      <c r="H54" s="327"/>
      <c r="I54" s="327"/>
    </row>
    <row r="55" spans="1:9" s="122" customFormat="1" ht="12.75" x14ac:dyDescent="0.2">
      <c r="B55" s="330" t="s">
        <v>256</v>
      </c>
      <c r="C55" s="331"/>
      <c r="D55" s="329"/>
      <c r="E55" s="327" t="s">
        <v>295</v>
      </c>
      <c r="F55" s="327"/>
      <c r="G55" s="327"/>
      <c r="H55" s="327"/>
      <c r="I55" s="327"/>
    </row>
    <row r="56" spans="1:9" s="122" customFormat="1" ht="12.75" x14ac:dyDescent="0.2">
      <c r="B56" s="327"/>
      <c r="C56" s="332"/>
      <c r="D56" s="327"/>
      <c r="E56" s="327"/>
      <c r="F56" s="327"/>
      <c r="G56" s="327"/>
      <c r="H56" s="327"/>
      <c r="I56" s="327"/>
    </row>
    <row r="58" spans="1:9" x14ac:dyDescent="0.2">
      <c r="A58" s="11" t="s">
        <v>347</v>
      </c>
    </row>
  </sheetData>
  <sheetProtection algorithmName="SHA-512" hashValue="IAxRA0LhZ3EUcoPBdZC7d2XjSH/5NOrmx+mjhtY2CwpPHK7kKSd94ppuYR6d76a1MaSJA0SDc5qboyeLaydE9w==" saltValue="vjeGX8cpVuft7wjTeUhhaA==" spinCount="100000" sheet="1" selectLockedCells="1"/>
  <mergeCells count="2">
    <mergeCell ref="E54:F54"/>
    <mergeCell ref="B43:I43"/>
  </mergeCells>
  <pageMargins left="0.55118110236220474" right="0.55118110236220474" top="1.1811023622047245" bottom="0.98425196850393704" header="0.51181102362204722" footer="0.51181102362204722"/>
  <pageSetup scale="69" orientation="landscape" r:id="rId1"/>
  <headerFooter alignWithMargins="0"/>
  <ignoredErrors>
    <ignoredError sqref="C6:C9"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8"/>
  <sheetViews>
    <sheetView showGridLines="0" zoomScaleNormal="100" workbookViewId="0">
      <selection activeCell="B49" sqref="B49"/>
    </sheetView>
  </sheetViews>
  <sheetFormatPr baseColWidth="10" defaultColWidth="11.42578125" defaultRowHeight="12" x14ac:dyDescent="0.2"/>
  <cols>
    <col min="1" max="1" width="6.42578125" style="1" customWidth="1"/>
    <col min="2" max="2" width="64.285156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0"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359"/>
      <c r="B1" s="359"/>
      <c r="C1" s="359"/>
      <c r="D1" s="359"/>
      <c r="E1" s="359"/>
      <c r="F1" s="359"/>
      <c r="G1" s="359"/>
      <c r="H1" s="359"/>
      <c r="I1" s="359"/>
      <c r="J1" s="359"/>
      <c r="K1" s="359"/>
      <c r="L1" s="359"/>
      <c r="M1" s="359"/>
      <c r="N1" s="359"/>
      <c r="O1" s="359"/>
      <c r="P1" s="359"/>
    </row>
    <row r="2" spans="1:18" ht="12.75" customHeight="1" x14ac:dyDescent="0.2">
      <c r="M2" s="118"/>
      <c r="N2" s="73"/>
      <c r="O2" s="73"/>
      <c r="P2" s="198" t="s">
        <v>344</v>
      </c>
    </row>
    <row r="3" spans="1:18" ht="12.75" customHeight="1" x14ac:dyDescent="0.2">
      <c r="M3" s="73"/>
      <c r="N3" s="73"/>
      <c r="O3" s="73"/>
      <c r="P3" s="198" t="s">
        <v>346</v>
      </c>
    </row>
    <row r="4" spans="1:18" ht="12.75" customHeight="1" x14ac:dyDescent="0.2">
      <c r="N4" s="118"/>
      <c r="O4" s="73"/>
      <c r="P4" s="73" t="s">
        <v>255</v>
      </c>
    </row>
    <row r="5" spans="1:18" ht="12.75" customHeight="1" x14ac:dyDescent="0.2">
      <c r="N5" s="73"/>
      <c r="O5" s="73"/>
    </row>
    <row r="6" spans="1:18" ht="12.75" customHeight="1" x14ac:dyDescent="0.2">
      <c r="N6" s="118"/>
      <c r="O6" s="73"/>
      <c r="P6" s="73"/>
    </row>
    <row r="7" spans="1:18" s="8" customFormat="1" ht="12.75" customHeight="1" x14ac:dyDescent="0.2">
      <c r="B7" s="198" t="s">
        <v>313</v>
      </c>
      <c r="C7" s="120" t="str">
        <f>'Détail des coûts'!G3</f>
        <v>-</v>
      </c>
      <c r="D7" s="120"/>
      <c r="E7" s="120"/>
      <c r="F7" s="120"/>
    </row>
    <row r="8" spans="1:18" s="8" customFormat="1" ht="15.75" customHeight="1" x14ac:dyDescent="0.2">
      <c r="B8" s="198" t="s">
        <v>198</v>
      </c>
      <c r="C8" s="120" t="str">
        <f>'Détail des coûts'!G4</f>
        <v>-</v>
      </c>
      <c r="D8" s="120"/>
      <c r="E8" s="120"/>
      <c r="F8" s="121"/>
    </row>
    <row r="9" spans="1:18" s="8" customFormat="1" ht="15.75" customHeight="1" x14ac:dyDescent="0.2">
      <c r="B9" s="198" t="s">
        <v>199</v>
      </c>
      <c r="C9" s="120" t="str">
        <f>'Détail des coûts'!G5</f>
        <v>-</v>
      </c>
      <c r="D9" s="120"/>
      <c r="E9" s="120"/>
      <c r="F9" s="121"/>
    </row>
    <row r="10" spans="1:18" s="8" customFormat="1" ht="15.75" customHeight="1" x14ac:dyDescent="0.2">
      <c r="B10" s="198" t="s">
        <v>81</v>
      </c>
      <c r="C10" s="119" t="str">
        <f>'Détail des coûts'!G6</f>
        <v>-</v>
      </c>
      <c r="D10" s="119"/>
      <c r="E10" s="119"/>
      <c r="F10" s="119"/>
    </row>
    <row r="11" spans="1:18" s="8" customFormat="1" ht="15.75" customHeight="1" x14ac:dyDescent="0.2">
      <c r="B11" s="73"/>
      <c r="C11" s="100"/>
      <c r="D11" s="100"/>
      <c r="E11" s="100"/>
      <c r="F11" s="89"/>
    </row>
    <row r="12" spans="1:18" s="211" customFormat="1" ht="25.5" customHeight="1" x14ac:dyDescent="0.2">
      <c r="A12" s="240"/>
      <c r="B12" s="240"/>
      <c r="C12" s="240"/>
      <c r="D12" s="240"/>
      <c r="F12" s="400" t="s">
        <v>102</v>
      </c>
      <c r="G12" s="401"/>
      <c r="H12" s="402"/>
      <c r="I12" s="401" t="s">
        <v>101</v>
      </c>
      <c r="J12" s="401"/>
      <c r="K12" s="408"/>
      <c r="M12" s="406" t="s">
        <v>103</v>
      </c>
      <c r="N12" s="407"/>
      <c r="O12" s="408" t="s">
        <v>104</v>
      </c>
      <c r="P12" s="406"/>
    </row>
    <row r="13" spans="1:18" s="239" customFormat="1" ht="27" customHeight="1" x14ac:dyDescent="0.2">
      <c r="A13" s="229" t="s">
        <v>82</v>
      </c>
      <c r="B13" s="230" t="s">
        <v>83</v>
      </c>
      <c r="C13" s="236" t="s">
        <v>84</v>
      </c>
      <c r="D13" s="237" t="s">
        <v>108</v>
      </c>
      <c r="E13" s="238"/>
      <c r="F13" s="335" t="s">
        <v>98</v>
      </c>
      <c r="G13" s="335" t="s">
        <v>99</v>
      </c>
      <c r="H13" s="336" t="s">
        <v>100</v>
      </c>
      <c r="I13" s="337" t="s">
        <v>98</v>
      </c>
      <c r="J13" s="335" t="s">
        <v>99</v>
      </c>
      <c r="K13" s="335" t="s">
        <v>100</v>
      </c>
      <c r="L13" s="50"/>
      <c r="M13" s="335" t="s">
        <v>105</v>
      </c>
      <c r="N13" s="334" t="s">
        <v>106</v>
      </c>
      <c r="O13" s="337" t="s">
        <v>105</v>
      </c>
      <c r="P13" s="335" t="s">
        <v>106</v>
      </c>
      <c r="Q13" s="50"/>
      <c r="R13" s="50"/>
    </row>
    <row r="14" spans="1:18" s="11" customFormat="1" ht="12" customHeight="1" x14ac:dyDescent="0.2">
      <c r="A14" s="74">
        <v>1</v>
      </c>
      <c r="B14" s="360" t="s">
        <v>197</v>
      </c>
      <c r="C14" s="315">
        <f>'Détail des coûts'!C20</f>
        <v>0</v>
      </c>
      <c r="D14" s="291">
        <f>'Détail des coûts'!G20</f>
        <v>0</v>
      </c>
      <c r="E14" s="58"/>
      <c r="F14" s="75">
        <f>'Détail des coûts'!R20</f>
        <v>0</v>
      </c>
      <c r="G14" s="75">
        <f>'Détail des coûts'!S20</f>
        <v>0</v>
      </c>
      <c r="H14" s="90">
        <f>'Détail des coûts'!T20</f>
        <v>0</v>
      </c>
      <c r="I14" s="76">
        <f>'Détail des coûts'!U20</f>
        <v>0</v>
      </c>
      <c r="J14" s="75">
        <f>'Détail des coûts'!V20</f>
        <v>0</v>
      </c>
      <c r="K14" s="75">
        <f>'Détail des coûts'!W20</f>
        <v>0</v>
      </c>
      <c r="M14" s="75">
        <f>'Détail des coûts'!Y20</f>
        <v>0</v>
      </c>
      <c r="N14" s="90">
        <f>'Détail des coûts'!Z20</f>
        <v>0</v>
      </c>
      <c r="O14" s="76">
        <f>'Détail des coûts'!AA20</f>
        <v>0</v>
      </c>
      <c r="P14" s="75">
        <f>'Détail des coûts'!AB20</f>
        <v>0</v>
      </c>
    </row>
    <row r="15" spans="1:18" s="11" customFormat="1" ht="12" customHeight="1" x14ac:dyDescent="0.2">
      <c r="A15" s="74">
        <v>2</v>
      </c>
      <c r="B15" s="360" t="s">
        <v>86</v>
      </c>
      <c r="C15" s="315">
        <f>'Détail des coûts'!C30</f>
        <v>0</v>
      </c>
      <c r="D15" s="291">
        <f>'Détail des coûts'!G30</f>
        <v>0</v>
      </c>
      <c r="E15" s="58"/>
      <c r="F15" s="75">
        <f>'Détail des coûts'!R30</f>
        <v>0</v>
      </c>
      <c r="G15" s="75">
        <f>'Détail des coûts'!S30</f>
        <v>0</v>
      </c>
      <c r="H15" s="90">
        <f>'Détail des coûts'!T30</f>
        <v>0</v>
      </c>
      <c r="I15" s="76">
        <f>'Détail des coûts'!U30</f>
        <v>0</v>
      </c>
      <c r="J15" s="75">
        <f>'Détail des coûts'!V30</f>
        <v>0</v>
      </c>
      <c r="K15" s="75">
        <f>'Détail des coûts'!W30</f>
        <v>0</v>
      </c>
      <c r="M15" s="75">
        <f>'Détail des coûts'!Y30</f>
        <v>0</v>
      </c>
      <c r="N15" s="90">
        <f>'Détail des coûts'!Z30</f>
        <v>0</v>
      </c>
      <c r="O15" s="76">
        <f>'Détail des coûts'!AA30</f>
        <v>0</v>
      </c>
      <c r="P15" s="75">
        <f>'Détail des coûts'!AB30</f>
        <v>0</v>
      </c>
    </row>
    <row r="16" spans="1:18" s="11" customFormat="1" ht="12" customHeight="1" x14ac:dyDescent="0.2">
      <c r="A16" s="74">
        <v>3</v>
      </c>
      <c r="B16" s="360" t="s">
        <v>87</v>
      </c>
      <c r="C16" s="315">
        <f>'Détail des coûts'!C38</f>
        <v>0</v>
      </c>
      <c r="D16" s="291">
        <f>'Détail des coûts'!G38</f>
        <v>0</v>
      </c>
      <c r="E16" s="58"/>
      <c r="F16" s="75">
        <f>'Détail des coûts'!R38</f>
        <v>0</v>
      </c>
      <c r="G16" s="75">
        <f>'Détail des coûts'!S38</f>
        <v>0</v>
      </c>
      <c r="H16" s="90">
        <f>'Détail des coûts'!T38</f>
        <v>0</v>
      </c>
      <c r="I16" s="76">
        <f>'Détail des coûts'!U38</f>
        <v>0</v>
      </c>
      <c r="J16" s="75">
        <f>'Détail des coûts'!V38</f>
        <v>0</v>
      </c>
      <c r="K16" s="75">
        <f>'Détail des coûts'!W38</f>
        <v>0</v>
      </c>
      <c r="M16" s="75">
        <f>'Détail des coûts'!Y38</f>
        <v>0</v>
      </c>
      <c r="N16" s="90">
        <f>'Détail des coûts'!Z38</f>
        <v>0</v>
      </c>
      <c r="O16" s="76">
        <f>'Détail des coûts'!AA38</f>
        <v>0</v>
      </c>
      <c r="P16" s="75">
        <f>'Détail des coûts'!AB38</f>
        <v>0</v>
      </c>
    </row>
    <row r="17" spans="1:16" s="78" customFormat="1" ht="12" customHeight="1" x14ac:dyDescent="0.2">
      <c r="A17" s="77"/>
      <c r="B17" s="361" t="s">
        <v>260</v>
      </c>
      <c r="C17" s="316">
        <f>SUM(C14:C16)</f>
        <v>0</v>
      </c>
      <c r="D17" s="290">
        <f>SUM(D14:D16)</f>
        <v>0</v>
      </c>
      <c r="E17" s="59"/>
      <c r="F17" s="79">
        <f t="shared" ref="F17:K17" si="0">SUM(F14:F16)</f>
        <v>0</v>
      </c>
      <c r="G17" s="79">
        <f t="shared" si="0"/>
        <v>0</v>
      </c>
      <c r="H17" s="86">
        <f t="shared" si="0"/>
        <v>0</v>
      </c>
      <c r="I17" s="80">
        <f t="shared" si="0"/>
        <v>0</v>
      </c>
      <c r="J17" s="79">
        <f t="shared" si="0"/>
        <v>0</v>
      </c>
      <c r="K17" s="79">
        <f t="shared" si="0"/>
        <v>0</v>
      </c>
      <c r="M17" s="79">
        <f>SUM(M14:M16)</f>
        <v>0</v>
      </c>
      <c r="N17" s="86">
        <f>SUM(N14:N16)</f>
        <v>0</v>
      </c>
      <c r="O17" s="80">
        <f>SUM(O14:O16)</f>
        <v>0</v>
      </c>
      <c r="P17" s="79">
        <f>SUM(P14:P16)</f>
        <v>0</v>
      </c>
    </row>
    <row r="18" spans="1:16" s="11" customFormat="1" ht="6" customHeight="1" x14ac:dyDescent="0.2">
      <c r="A18" s="81"/>
      <c r="C18" s="60"/>
      <c r="D18" s="93"/>
      <c r="E18" s="60"/>
      <c r="I18" s="91"/>
      <c r="O18" s="91"/>
    </row>
    <row r="19" spans="1:16" s="11" customFormat="1" ht="12" customHeight="1" x14ac:dyDescent="0.2">
      <c r="A19" s="74">
        <v>4</v>
      </c>
      <c r="B19" s="360" t="s">
        <v>166</v>
      </c>
      <c r="C19" s="315">
        <f>'Détail des coûts'!C53</f>
        <v>0</v>
      </c>
      <c r="D19" s="291">
        <f>'Détail des coûts'!G53</f>
        <v>0</v>
      </c>
      <c r="E19" s="58"/>
      <c r="F19" s="75">
        <f>'Détail des coûts'!R53</f>
        <v>0</v>
      </c>
      <c r="G19" s="75">
        <f>'Détail des coûts'!S53</f>
        <v>0</v>
      </c>
      <c r="H19" s="90">
        <f>'Détail des coûts'!T53</f>
        <v>0</v>
      </c>
      <c r="I19" s="76">
        <f>'Détail des coûts'!U53</f>
        <v>0</v>
      </c>
      <c r="J19" s="75">
        <f>'Détail des coûts'!V53</f>
        <v>0</v>
      </c>
      <c r="K19" s="75">
        <f>'Détail des coûts'!W53</f>
        <v>0</v>
      </c>
      <c r="M19" s="75">
        <f>'Détail des coûts'!Y53</f>
        <v>0</v>
      </c>
      <c r="N19" s="90">
        <f>'Détail des coûts'!Z53</f>
        <v>0</v>
      </c>
      <c r="O19" s="76">
        <f>'Détail des coûts'!AA53</f>
        <v>0</v>
      </c>
      <c r="P19" s="75">
        <f>'Détail des coûts'!AB53</f>
        <v>0</v>
      </c>
    </row>
    <row r="20" spans="1:16" s="11" customFormat="1" ht="12" customHeight="1" x14ac:dyDescent="0.2">
      <c r="A20" s="74">
        <v>5</v>
      </c>
      <c r="B20" s="360" t="s">
        <v>88</v>
      </c>
      <c r="C20" s="315">
        <f>'Détail des coûts'!C66</f>
        <v>0</v>
      </c>
      <c r="D20" s="291">
        <f>'Détail des coûts'!G66</f>
        <v>0</v>
      </c>
      <c r="E20" s="58"/>
      <c r="F20" s="75">
        <f>'Détail des coûts'!R66</f>
        <v>0</v>
      </c>
      <c r="G20" s="75">
        <f>'Détail des coûts'!S66</f>
        <v>0</v>
      </c>
      <c r="H20" s="90">
        <f>'Détail des coûts'!T66</f>
        <v>0</v>
      </c>
      <c r="I20" s="76">
        <f>'Détail des coûts'!U66</f>
        <v>0</v>
      </c>
      <c r="J20" s="75">
        <f>'Détail des coûts'!V66</f>
        <v>0</v>
      </c>
      <c r="K20" s="75">
        <f>'Détail des coûts'!W66</f>
        <v>0</v>
      </c>
      <c r="M20" s="75">
        <f>'Détail des coûts'!Y66</f>
        <v>0</v>
      </c>
      <c r="N20" s="90">
        <f>'Détail des coûts'!Z66</f>
        <v>0</v>
      </c>
      <c r="O20" s="76">
        <f>'Détail des coûts'!AA66</f>
        <v>0</v>
      </c>
      <c r="P20" s="75">
        <f>'Détail des coûts'!AB66</f>
        <v>0</v>
      </c>
    </row>
    <row r="21" spans="1:16" s="11" customFormat="1" ht="12" customHeight="1" x14ac:dyDescent="0.2">
      <c r="A21" s="74">
        <v>6</v>
      </c>
      <c r="B21" s="360" t="s">
        <v>89</v>
      </c>
      <c r="C21" s="315">
        <f>'Détail des coûts'!C76</f>
        <v>0</v>
      </c>
      <c r="D21" s="291">
        <f>'Détail des coûts'!G76</f>
        <v>0</v>
      </c>
      <c r="E21" s="58"/>
      <c r="F21" s="75">
        <f>'Détail des coûts'!R76</f>
        <v>0</v>
      </c>
      <c r="G21" s="75">
        <f>'Détail des coûts'!S76</f>
        <v>0</v>
      </c>
      <c r="H21" s="90">
        <f>'Détail des coûts'!T76</f>
        <v>0</v>
      </c>
      <c r="I21" s="76">
        <f>'Détail des coûts'!U76</f>
        <v>0</v>
      </c>
      <c r="J21" s="75">
        <f>'Détail des coûts'!V76</f>
        <v>0</v>
      </c>
      <c r="K21" s="75">
        <f>'Détail des coûts'!W76</f>
        <v>0</v>
      </c>
      <c r="M21" s="75">
        <f>'Détail des coûts'!Y76</f>
        <v>0</v>
      </c>
      <c r="N21" s="90">
        <f>'Détail des coûts'!Z76</f>
        <v>0</v>
      </c>
      <c r="O21" s="76">
        <f>'Détail des coûts'!AA76</f>
        <v>0</v>
      </c>
      <c r="P21" s="75">
        <f>'Détail des coûts'!AB76</f>
        <v>0</v>
      </c>
    </row>
    <row r="22" spans="1:16" s="11" customFormat="1" ht="12" customHeight="1" x14ac:dyDescent="0.2">
      <c r="A22" s="74">
        <v>7</v>
      </c>
      <c r="B22" s="360" t="s">
        <v>121</v>
      </c>
      <c r="C22" s="315">
        <f>'Détail des coûts'!C88</f>
        <v>0</v>
      </c>
      <c r="D22" s="291">
        <f>'Détail des coûts'!G88</f>
        <v>0</v>
      </c>
      <c r="E22" s="58"/>
      <c r="F22" s="75">
        <f>'Détail des coûts'!R88</f>
        <v>0</v>
      </c>
      <c r="G22" s="75">
        <f>'Détail des coûts'!S88</f>
        <v>0</v>
      </c>
      <c r="H22" s="90">
        <f>'Détail des coûts'!T88</f>
        <v>0</v>
      </c>
      <c r="I22" s="76">
        <f>'Détail des coûts'!U88</f>
        <v>0</v>
      </c>
      <c r="J22" s="75">
        <f>'Détail des coûts'!V88</f>
        <v>0</v>
      </c>
      <c r="K22" s="75">
        <f>'Détail des coûts'!W88</f>
        <v>0</v>
      </c>
      <c r="M22" s="75">
        <f>'Détail des coûts'!Y88</f>
        <v>0</v>
      </c>
      <c r="N22" s="90">
        <f>'Détail des coûts'!Z88</f>
        <v>0</v>
      </c>
      <c r="O22" s="76">
        <f>'Détail des coûts'!AA88</f>
        <v>0</v>
      </c>
      <c r="P22" s="75">
        <f>'Détail des coûts'!AB88</f>
        <v>0</v>
      </c>
    </row>
    <row r="23" spans="1:16" s="11" customFormat="1" ht="12" customHeight="1" x14ac:dyDescent="0.2">
      <c r="A23" s="74">
        <v>8</v>
      </c>
      <c r="B23" s="360" t="s">
        <v>90</v>
      </c>
      <c r="C23" s="315">
        <f>'Détail des coûts'!C95</f>
        <v>0</v>
      </c>
      <c r="D23" s="291">
        <f>'Détail des coûts'!G95</f>
        <v>0</v>
      </c>
      <c r="E23" s="58"/>
      <c r="F23" s="75">
        <f>'Détail des coûts'!R95</f>
        <v>0</v>
      </c>
      <c r="G23" s="75">
        <f>'Détail des coûts'!S95</f>
        <v>0</v>
      </c>
      <c r="H23" s="90">
        <f>'Détail des coûts'!T95</f>
        <v>0</v>
      </c>
      <c r="I23" s="76">
        <f>'Détail des coûts'!U95</f>
        <v>0</v>
      </c>
      <c r="J23" s="75">
        <f>'Détail des coûts'!V95</f>
        <v>0</v>
      </c>
      <c r="K23" s="75">
        <f>'Détail des coûts'!W95</f>
        <v>0</v>
      </c>
      <c r="M23" s="75">
        <f>'Détail des coûts'!Y95</f>
        <v>0</v>
      </c>
      <c r="N23" s="90">
        <f>'Détail des coûts'!Z95</f>
        <v>0</v>
      </c>
      <c r="O23" s="76">
        <f>'Détail des coûts'!AA95</f>
        <v>0</v>
      </c>
      <c r="P23" s="75">
        <f>'Détail des coûts'!AB95</f>
        <v>0</v>
      </c>
    </row>
    <row r="24" spans="1:16" s="11" customFormat="1" ht="12" customHeight="1" x14ac:dyDescent="0.2">
      <c r="A24" s="74">
        <v>9</v>
      </c>
      <c r="B24" s="360" t="s">
        <v>91</v>
      </c>
      <c r="C24" s="315">
        <f>'Détail des coûts'!C101</f>
        <v>0</v>
      </c>
      <c r="D24" s="291">
        <f>'Détail des coûts'!G101</f>
        <v>0</v>
      </c>
      <c r="E24" s="58"/>
      <c r="F24" s="75">
        <f>'Détail des coûts'!R101</f>
        <v>0</v>
      </c>
      <c r="G24" s="75">
        <f>'Détail des coûts'!S101</f>
        <v>0</v>
      </c>
      <c r="H24" s="90">
        <f>'Détail des coûts'!T101</f>
        <v>0</v>
      </c>
      <c r="I24" s="76">
        <f>'Détail des coûts'!U101</f>
        <v>0</v>
      </c>
      <c r="J24" s="75">
        <f>'Détail des coûts'!V101</f>
        <v>0</v>
      </c>
      <c r="K24" s="75">
        <f>'Détail des coûts'!W101</f>
        <v>0</v>
      </c>
      <c r="M24" s="75">
        <f>'Détail des coûts'!Y101</f>
        <v>0</v>
      </c>
      <c r="N24" s="90">
        <f>'Détail des coûts'!Z101</f>
        <v>0</v>
      </c>
      <c r="O24" s="76">
        <f>'Détail des coûts'!AA101</f>
        <v>0</v>
      </c>
      <c r="P24" s="75">
        <f>'Détail des coûts'!AB101</f>
        <v>0</v>
      </c>
    </row>
    <row r="25" spans="1:16" s="11" customFormat="1" ht="12" customHeight="1" x14ac:dyDescent="0.2">
      <c r="A25" s="74">
        <v>10</v>
      </c>
      <c r="B25" s="360" t="s">
        <v>193</v>
      </c>
      <c r="C25" s="315">
        <f>'Détail des coûts'!C116</f>
        <v>0</v>
      </c>
      <c r="D25" s="291">
        <f>'Détail des coûts'!G116</f>
        <v>0</v>
      </c>
      <c r="E25" s="58"/>
      <c r="F25" s="75">
        <f>'Détail des coûts'!R116</f>
        <v>0</v>
      </c>
      <c r="G25" s="75">
        <f>'Détail des coûts'!S116</f>
        <v>0</v>
      </c>
      <c r="H25" s="90">
        <f>'Détail des coûts'!T116</f>
        <v>0</v>
      </c>
      <c r="I25" s="76">
        <f>'Détail des coûts'!U116</f>
        <v>0</v>
      </c>
      <c r="J25" s="75">
        <f>'Détail des coûts'!V116</f>
        <v>0</v>
      </c>
      <c r="K25" s="75">
        <f>'Détail des coûts'!W116</f>
        <v>0</v>
      </c>
      <c r="M25" s="75">
        <f>'Détail des coûts'!Y116</f>
        <v>0</v>
      </c>
      <c r="N25" s="90">
        <f>'Détail des coûts'!Z116</f>
        <v>0</v>
      </c>
      <c r="O25" s="76">
        <f>'Détail des coûts'!AA116</f>
        <v>0</v>
      </c>
      <c r="P25" s="75">
        <f>'Détail des coûts'!AB116</f>
        <v>0</v>
      </c>
    </row>
    <row r="26" spans="1:16" s="78" customFormat="1" ht="12" customHeight="1" x14ac:dyDescent="0.2">
      <c r="A26" s="77"/>
      <c r="B26" s="53" t="s">
        <v>92</v>
      </c>
      <c r="C26" s="317">
        <f>SUM(C19:C25)</f>
        <v>0</v>
      </c>
      <c r="D26" s="292">
        <f>SUM(D19:D25)</f>
        <v>0</v>
      </c>
      <c r="E26" s="82"/>
      <c r="F26" s="79">
        <f t="shared" ref="F26:K26" si="1">SUM(F19:F25)</f>
        <v>0</v>
      </c>
      <c r="G26" s="79">
        <f t="shared" si="1"/>
        <v>0</v>
      </c>
      <c r="H26" s="86">
        <f t="shared" si="1"/>
        <v>0</v>
      </c>
      <c r="I26" s="80">
        <f t="shared" si="1"/>
        <v>0</v>
      </c>
      <c r="J26" s="79">
        <f t="shared" si="1"/>
        <v>0</v>
      </c>
      <c r="K26" s="79">
        <f t="shared" si="1"/>
        <v>0</v>
      </c>
      <c r="M26" s="79">
        <f>SUM(M19:M25)</f>
        <v>0</v>
      </c>
      <c r="N26" s="86">
        <f>SUM(N19:N25)</f>
        <v>0</v>
      </c>
      <c r="O26" s="80">
        <f>SUM(O19:O25)</f>
        <v>0</v>
      </c>
      <c r="P26" s="79">
        <f>SUM(P19:P25)</f>
        <v>0</v>
      </c>
    </row>
    <row r="27" spans="1:16" s="11" customFormat="1" ht="6" customHeight="1" x14ac:dyDescent="0.2">
      <c r="A27" s="81"/>
      <c r="B27" s="61"/>
      <c r="C27" s="83"/>
      <c r="D27" s="94"/>
      <c r="E27" s="83"/>
      <c r="I27" s="91"/>
      <c r="O27" s="91"/>
    </row>
    <row r="28" spans="1:16" s="11" customFormat="1" ht="12" customHeight="1" x14ac:dyDescent="0.2">
      <c r="A28" s="74">
        <v>11</v>
      </c>
      <c r="B28" s="360" t="s">
        <v>164</v>
      </c>
      <c r="C28" s="315">
        <f>'Détail des coûts'!C131</f>
        <v>0</v>
      </c>
      <c r="D28" s="291">
        <f>'Détail des coûts'!G131</f>
        <v>0</v>
      </c>
      <c r="E28" s="58"/>
      <c r="F28" s="75">
        <f>'Détail des coûts'!R131</f>
        <v>0</v>
      </c>
      <c r="G28" s="75">
        <f>'Détail des coûts'!S131</f>
        <v>0</v>
      </c>
      <c r="H28" s="90">
        <f>'Détail des coûts'!T131</f>
        <v>0</v>
      </c>
      <c r="I28" s="76">
        <f>'Détail des coûts'!U131</f>
        <v>0</v>
      </c>
      <c r="J28" s="75">
        <f>'Détail des coûts'!V131</f>
        <v>0</v>
      </c>
      <c r="K28" s="75">
        <f>'Détail des coûts'!W131</f>
        <v>0</v>
      </c>
      <c r="M28" s="75">
        <f>'Détail des coûts'!Y131</f>
        <v>0</v>
      </c>
      <c r="N28" s="90">
        <f>'Détail des coûts'!Z131</f>
        <v>0</v>
      </c>
      <c r="O28" s="76">
        <f>'Détail des coûts'!AA131</f>
        <v>0</v>
      </c>
      <c r="P28" s="75">
        <f>'Détail des coûts'!AB131</f>
        <v>0</v>
      </c>
    </row>
    <row r="29" spans="1:16" s="11" customFormat="1" ht="12" customHeight="1" x14ac:dyDescent="0.2">
      <c r="A29" s="74">
        <v>12</v>
      </c>
      <c r="B29" s="360" t="s">
        <v>259</v>
      </c>
      <c r="C29" s="315">
        <f>'Détail des coûts'!C147</f>
        <v>0</v>
      </c>
      <c r="D29" s="291">
        <f>'Détail des coûts'!G147</f>
        <v>0</v>
      </c>
      <c r="E29" s="58"/>
      <c r="F29" s="75">
        <f>'Détail des coûts'!R147</f>
        <v>0</v>
      </c>
      <c r="G29" s="75">
        <f>'Détail des coûts'!S147</f>
        <v>0</v>
      </c>
      <c r="H29" s="90">
        <f>'Détail des coûts'!T147</f>
        <v>0</v>
      </c>
      <c r="I29" s="76">
        <f>'Détail des coûts'!U147</f>
        <v>0</v>
      </c>
      <c r="J29" s="75">
        <f>'Détail des coûts'!V147</f>
        <v>0</v>
      </c>
      <c r="K29" s="75">
        <f>'Détail des coûts'!W147</f>
        <v>0</v>
      </c>
      <c r="M29" s="75">
        <f>'Détail des coûts'!Y147</f>
        <v>0</v>
      </c>
      <c r="N29" s="90">
        <f>'Détail des coûts'!Z147</f>
        <v>0</v>
      </c>
      <c r="O29" s="76">
        <f>'Détail des coûts'!AA147</f>
        <v>0</v>
      </c>
      <c r="P29" s="75">
        <f>'Détail des coûts'!AB147</f>
        <v>0</v>
      </c>
    </row>
    <row r="30" spans="1:16" s="78" customFormat="1" ht="12" customHeight="1" x14ac:dyDescent="0.2">
      <c r="A30" s="77"/>
      <c r="B30" s="53" t="s">
        <v>93</v>
      </c>
      <c r="C30" s="316">
        <f>SUM(C28:C29)</f>
        <v>0</v>
      </c>
      <c r="D30" s="290">
        <f>SUM(D28:D29)</f>
        <v>0</v>
      </c>
      <c r="E30" s="59"/>
      <c r="F30" s="79">
        <f t="shared" ref="F30:K30" si="2">SUM(F28:F29)</f>
        <v>0</v>
      </c>
      <c r="G30" s="79">
        <f t="shared" si="2"/>
        <v>0</v>
      </c>
      <c r="H30" s="86">
        <f t="shared" si="2"/>
        <v>0</v>
      </c>
      <c r="I30" s="80">
        <f t="shared" si="2"/>
        <v>0</v>
      </c>
      <c r="J30" s="79">
        <f t="shared" si="2"/>
        <v>0</v>
      </c>
      <c r="K30" s="79">
        <f t="shared" si="2"/>
        <v>0</v>
      </c>
      <c r="M30" s="79">
        <f>SUM(M28:M29)</f>
        <v>0</v>
      </c>
      <c r="N30" s="86">
        <f>SUM(N28:N29)</f>
        <v>0</v>
      </c>
      <c r="O30" s="80">
        <f>SUM(O28:O29)</f>
        <v>0</v>
      </c>
      <c r="P30" s="79">
        <f>SUM(P28:P29)</f>
        <v>0</v>
      </c>
    </row>
    <row r="31" spans="1:16" s="11" customFormat="1" ht="6" customHeight="1" x14ac:dyDescent="0.2">
      <c r="A31" s="81"/>
      <c r="B31" s="61"/>
      <c r="C31" s="60"/>
      <c r="D31" s="93"/>
      <c r="E31" s="60"/>
      <c r="I31" s="91"/>
      <c r="O31" s="91"/>
    </row>
    <row r="32" spans="1:16" s="11" customFormat="1" ht="12" customHeight="1" x14ac:dyDescent="0.2">
      <c r="A32" s="74">
        <v>15</v>
      </c>
      <c r="B32" s="360" t="s">
        <v>169</v>
      </c>
      <c r="C32" s="315">
        <f>'Détail des coûts'!C163</f>
        <v>0</v>
      </c>
      <c r="D32" s="291">
        <f>'Détail des coûts'!G163</f>
        <v>0</v>
      </c>
      <c r="E32" s="58"/>
      <c r="F32" s="75">
        <f>'Détail des coûts'!R163</f>
        <v>0</v>
      </c>
      <c r="G32" s="75">
        <f>'Détail des coûts'!S163</f>
        <v>0</v>
      </c>
      <c r="H32" s="90">
        <f>'Détail des coûts'!T163</f>
        <v>0</v>
      </c>
      <c r="I32" s="76">
        <f>'Détail des coûts'!U163</f>
        <v>0</v>
      </c>
      <c r="J32" s="75">
        <f>'Détail des coûts'!V163</f>
        <v>0</v>
      </c>
      <c r="K32" s="75">
        <f>'Détail des coûts'!W163</f>
        <v>0</v>
      </c>
      <c r="M32" s="75">
        <f>'Détail des coûts'!Y163</f>
        <v>0</v>
      </c>
      <c r="N32" s="90">
        <f>'Détail des coûts'!Z163</f>
        <v>0</v>
      </c>
      <c r="O32" s="76">
        <f>'Détail des coûts'!AA163</f>
        <v>0</v>
      </c>
      <c r="P32" s="75">
        <f>'Détail des coûts'!AB163</f>
        <v>0</v>
      </c>
    </row>
    <row r="33" spans="1:16" s="11" customFormat="1" ht="12" customHeight="1" x14ac:dyDescent="0.2">
      <c r="A33" s="84"/>
      <c r="B33" s="53" t="s">
        <v>94</v>
      </c>
      <c r="C33" s="316">
        <f>SUM(C32:C32)</f>
        <v>0</v>
      </c>
      <c r="D33" s="290">
        <f>SUM(D32:D32)</f>
        <v>0</v>
      </c>
      <c r="E33" s="59"/>
      <c r="F33" s="79">
        <f t="shared" ref="F33:K33" si="3">F32</f>
        <v>0</v>
      </c>
      <c r="G33" s="79">
        <f t="shared" si="3"/>
        <v>0</v>
      </c>
      <c r="H33" s="86">
        <f t="shared" si="3"/>
        <v>0</v>
      </c>
      <c r="I33" s="80">
        <f t="shared" si="3"/>
        <v>0</v>
      </c>
      <c r="J33" s="79">
        <f t="shared" si="3"/>
        <v>0</v>
      </c>
      <c r="K33" s="79">
        <f t="shared" si="3"/>
        <v>0</v>
      </c>
      <c r="M33" s="79">
        <f>M32</f>
        <v>0</v>
      </c>
      <c r="N33" s="86">
        <f>N32</f>
        <v>0</v>
      </c>
      <c r="O33" s="80">
        <f>O32</f>
        <v>0</v>
      </c>
      <c r="P33" s="79">
        <f>P32</f>
        <v>0</v>
      </c>
    </row>
    <row r="34" spans="1:16" s="11" customFormat="1" ht="6" customHeight="1" x14ac:dyDescent="0.2">
      <c r="A34" s="85"/>
      <c r="B34" s="61"/>
      <c r="C34" s="60"/>
      <c r="D34" s="93"/>
      <c r="E34" s="60"/>
      <c r="I34" s="91"/>
      <c r="O34" s="91"/>
    </row>
    <row r="35" spans="1:16" s="78" customFormat="1" ht="12" customHeight="1" x14ac:dyDescent="0.2">
      <c r="A35" s="87" t="s">
        <v>0</v>
      </c>
      <c r="B35" s="361" t="s">
        <v>95</v>
      </c>
      <c r="C35" s="316">
        <f>'Détail des coûts'!C167</f>
        <v>0</v>
      </c>
      <c r="D35" s="290">
        <f>'Détail des coûts'!G167</f>
        <v>0</v>
      </c>
      <c r="E35" s="59"/>
      <c r="F35" s="79" t="str">
        <f>'Détail des coûts'!R167</f>
        <v>0</v>
      </c>
      <c r="G35" s="79" t="str">
        <f>'Détail des coûts'!S167</f>
        <v>0</v>
      </c>
      <c r="H35" s="86" t="str">
        <f>'Détail des coûts'!T167</f>
        <v>0</v>
      </c>
      <c r="I35" s="80" t="str">
        <f>'Détail des coûts'!U167</f>
        <v>0</v>
      </c>
      <c r="J35" s="79" t="str">
        <f>'Détail des coûts'!V167</f>
        <v>0</v>
      </c>
      <c r="K35" s="79" t="str">
        <f>'Détail des coûts'!W167</f>
        <v>0</v>
      </c>
      <c r="M35" s="79">
        <f>'Détail des coûts'!Y167</f>
        <v>0</v>
      </c>
      <c r="N35" s="86" t="str">
        <f>'Détail des coûts'!Z167</f>
        <v>0</v>
      </c>
      <c r="O35" s="80">
        <f>'Détail des coûts'!AA167</f>
        <v>0</v>
      </c>
      <c r="P35" s="79" t="str">
        <f>'Détail des coûts'!AB167</f>
        <v>0</v>
      </c>
    </row>
    <row r="36" spans="1:16" s="11" customFormat="1" ht="6" customHeight="1" x14ac:dyDescent="0.2">
      <c r="A36" s="85"/>
      <c r="C36" s="62"/>
      <c r="D36" s="95"/>
      <c r="E36" s="62"/>
      <c r="I36" s="91"/>
      <c r="O36" s="91"/>
    </row>
    <row r="37" spans="1:16" s="78" customFormat="1" ht="12" customHeight="1" x14ac:dyDescent="0.2">
      <c r="A37" s="87" t="s">
        <v>80</v>
      </c>
      <c r="B37" s="361" t="s">
        <v>96</v>
      </c>
      <c r="C37" s="316">
        <f>'Détail des coûts'!C169</f>
        <v>0</v>
      </c>
      <c r="D37" s="290">
        <f>'Détail des coûts'!G169</f>
        <v>0</v>
      </c>
      <c r="E37" s="59"/>
      <c r="F37" s="79" t="str">
        <f>'Détail des coûts'!R169</f>
        <v>0</v>
      </c>
      <c r="G37" s="79" t="str">
        <f>'Détail des coûts'!S169</f>
        <v>0</v>
      </c>
      <c r="H37" s="86" t="str">
        <f>'Détail des coûts'!T169</f>
        <v>0</v>
      </c>
      <c r="I37" s="80" t="str">
        <f>'Détail des coûts'!U169</f>
        <v>0</v>
      </c>
      <c r="J37" s="79" t="str">
        <f>'Détail des coûts'!V169</f>
        <v>0</v>
      </c>
      <c r="K37" s="79" t="str">
        <f>'Détail des coûts'!W169</f>
        <v>0</v>
      </c>
      <c r="M37" s="79">
        <f>'Détail des coûts'!Y169</f>
        <v>0</v>
      </c>
      <c r="N37" s="86" t="str">
        <f>'Détail des coûts'!Z169</f>
        <v>0</v>
      </c>
      <c r="O37" s="80">
        <f>'Détail des coûts'!AA169</f>
        <v>0</v>
      </c>
      <c r="P37" s="79" t="str">
        <f>'Détail des coûts'!AB169</f>
        <v>0</v>
      </c>
    </row>
    <row r="38" spans="1:16" s="11" customFormat="1" ht="6" customHeight="1" x14ac:dyDescent="0.2">
      <c r="A38" s="85"/>
      <c r="C38" s="62"/>
      <c r="D38" s="95"/>
      <c r="E38" s="62"/>
      <c r="I38" s="91"/>
      <c r="O38" s="91"/>
    </row>
    <row r="39" spans="1:16" s="78" customFormat="1" ht="12" customHeight="1" x14ac:dyDescent="0.2">
      <c r="A39" s="52"/>
      <c r="B39" s="52"/>
      <c r="C39" s="52"/>
      <c r="D39" s="99"/>
      <c r="E39" s="52"/>
      <c r="F39" s="108">
        <f>'Détail des coûts'!R173</f>
        <v>0</v>
      </c>
      <c r="G39" s="108">
        <f>'Détail des coûts'!S173</f>
        <v>0</v>
      </c>
      <c r="H39" s="107">
        <f>'Détail des coûts'!T173</f>
        <v>0</v>
      </c>
      <c r="I39" s="106">
        <f>'Détail des coûts'!U173</f>
        <v>0</v>
      </c>
      <c r="J39" s="108">
        <f>'Détail des coûts'!V173</f>
        <v>0</v>
      </c>
      <c r="K39" s="108">
        <f>'Détail des coûts'!W173</f>
        <v>0</v>
      </c>
      <c r="L39" s="52"/>
      <c r="M39" s="108">
        <f>'Détail des coûts'!Y173</f>
        <v>0</v>
      </c>
      <c r="N39" s="107">
        <f>'Détail des coûts'!Z173</f>
        <v>0</v>
      </c>
      <c r="O39" s="106">
        <f>'Détail des coûts'!AA173</f>
        <v>0</v>
      </c>
      <c r="P39" s="108">
        <f>'Détail des coûts'!AB173</f>
        <v>0</v>
      </c>
    </row>
    <row r="40" spans="1:16" ht="6" customHeight="1" x14ac:dyDescent="0.2">
      <c r="B40" s="41"/>
      <c r="C40" s="41"/>
      <c r="D40" s="92"/>
      <c r="E40" s="41"/>
      <c r="I40" s="92"/>
      <c r="J40" s="41"/>
      <c r="L40" s="41"/>
      <c r="O40" s="92"/>
    </row>
    <row r="41" spans="1:16" ht="12.75" thickBot="1" x14ac:dyDescent="0.25">
      <c r="A41" s="103"/>
      <c r="B41" s="342" t="s">
        <v>317</v>
      </c>
      <c r="C41" s="104">
        <f>'Détail des coûts'!C172</f>
        <v>0</v>
      </c>
      <c r="D41" s="105">
        <f>'Détail des coûts'!G172</f>
        <v>0</v>
      </c>
      <c r="E41" s="88"/>
      <c r="F41" s="403">
        <f>SUM(F39:H39)</f>
        <v>0</v>
      </c>
      <c r="G41" s="404"/>
      <c r="H41" s="405"/>
      <c r="I41" s="404">
        <f>SUM(I39:K39)</f>
        <v>0</v>
      </c>
      <c r="J41" s="404"/>
      <c r="K41" s="410"/>
      <c r="M41" s="403">
        <f>SUM(M39:N39)</f>
        <v>0</v>
      </c>
      <c r="N41" s="405"/>
      <c r="O41" s="405">
        <f>SUM(O39:P39)</f>
        <v>0</v>
      </c>
      <c r="P41" s="409"/>
    </row>
    <row r="42" spans="1:16" ht="12.75" thickTop="1" x14ac:dyDescent="0.2"/>
    <row r="43" spans="1:16" s="78" customFormat="1" ht="12" customHeight="1" x14ac:dyDescent="0.2">
      <c r="A43" s="87" t="s">
        <v>4</v>
      </c>
      <c r="B43" s="362" t="s">
        <v>318</v>
      </c>
      <c r="C43" s="316">
        <f>'Détail des coûts'!C174</f>
        <v>0</v>
      </c>
      <c r="D43" s="290">
        <f>'Détail des coûts'!G174</f>
        <v>0</v>
      </c>
      <c r="E43" s="314"/>
    </row>
    <row r="44" spans="1:16" s="78" customFormat="1" ht="12" customHeight="1" x14ac:dyDescent="0.2">
      <c r="A44" s="84"/>
      <c r="C44" s="320"/>
      <c r="D44" s="320"/>
      <c r="E44" s="320"/>
    </row>
    <row r="45" spans="1:16" s="78" customFormat="1" ht="12" customHeight="1" thickBot="1" x14ac:dyDescent="0.25">
      <c r="B45" s="363" t="s">
        <v>330</v>
      </c>
      <c r="C45" s="316">
        <f>'Détail des coûts'!C176</f>
        <v>0</v>
      </c>
      <c r="D45" s="290">
        <f>'Détail des coûts'!G176</f>
        <v>0</v>
      </c>
      <c r="E45" s="320"/>
    </row>
    <row r="46" spans="1:16" s="78" customFormat="1" ht="12" customHeight="1" thickTop="1" x14ac:dyDescent="0.2">
      <c r="B46" s="364"/>
      <c r="C46" s="320"/>
      <c r="D46" s="320"/>
      <c r="E46" s="320"/>
    </row>
    <row r="47" spans="1:16" x14ac:dyDescent="0.2">
      <c r="A47" s="41" t="str">
        <f>IF(OR(SUM(F39:H39)&lt;&gt;C41,SUM(I39:K39)&lt;&gt;D41),"Erreur d'allocation des coûts. S.V.P. vous assurer que toutes les lignes du rapport détaillé précisent l'allocation des coûts: 'Interne', 'Apparenté', 'Externe', 'Pas au devis' ou 'Pas de coût' pour les colonnes 'Devis' et 'Coûts totaux'","")</f>
        <v/>
      </c>
    </row>
    <row r="48" spans="1:16" x14ac:dyDescent="0.2">
      <c r="A48" s="41" t="str">
        <f>IF(OR(SUM(M39:N39)&lt;&gt;C41,SUM(O39:P39)&lt;&gt;D41),"Erreur d'origine des coûts. S.V.P. vous assurer que toutes les lignes du rapport détaillé précisent l'origine des coûts: 'Canadien', 'Non-Canadien', 'Pas au devis' ou 'Pas de coût' pour les colonnes 'Devis' et 'Coûts totaux'","")</f>
        <v/>
      </c>
    </row>
    <row r="49" spans="1:15" x14ac:dyDescent="0.2">
      <c r="A49" s="41"/>
      <c r="B49" s="63"/>
      <c r="C49" s="63"/>
      <c r="D49" s="63"/>
      <c r="E49" s="63"/>
      <c r="F49" s="63"/>
      <c r="G49" s="63"/>
      <c r="H49" s="63"/>
      <c r="I49" s="63"/>
      <c r="J49" s="63"/>
      <c r="K49" s="63"/>
    </row>
    <row r="50" spans="1:15" x14ac:dyDescent="0.2">
      <c r="A50" s="41"/>
      <c r="B50" s="63"/>
      <c r="C50" s="63"/>
      <c r="D50" s="63"/>
      <c r="E50" s="63"/>
      <c r="F50" s="63"/>
      <c r="G50" s="63"/>
      <c r="H50" s="63"/>
      <c r="I50" s="63"/>
      <c r="J50" s="63"/>
      <c r="K50" s="63"/>
    </row>
    <row r="51" spans="1:15" ht="33" customHeight="1" x14ac:dyDescent="0.2">
      <c r="A51" s="333"/>
      <c r="B51" s="322"/>
      <c r="C51" s="322"/>
      <c r="D51" s="323"/>
      <c r="E51" s="63"/>
      <c r="F51" s="324"/>
      <c r="G51" s="324"/>
      <c r="H51" s="323"/>
      <c r="I51" s="63"/>
      <c r="J51" s="63"/>
      <c r="K51" s="63"/>
    </row>
    <row r="52" spans="1:15" x14ac:dyDescent="0.2">
      <c r="A52" s="63"/>
      <c r="B52" s="63" t="s">
        <v>256</v>
      </c>
      <c r="C52" s="325"/>
      <c r="D52" s="325"/>
      <c r="E52" s="63"/>
      <c r="F52" s="63" t="s">
        <v>295</v>
      </c>
      <c r="G52" s="63"/>
      <c r="H52" s="63"/>
      <c r="I52" s="63"/>
      <c r="J52" s="63"/>
      <c r="K52" s="63"/>
    </row>
    <row r="53" spans="1:15" x14ac:dyDescent="0.2">
      <c r="A53" s="63"/>
      <c r="B53" s="63"/>
      <c r="C53" s="63"/>
      <c r="D53" s="63"/>
      <c r="E53" s="63"/>
      <c r="F53" s="63"/>
      <c r="G53" s="63"/>
      <c r="H53" s="63"/>
      <c r="I53" s="63"/>
      <c r="J53" s="63"/>
      <c r="K53" s="63"/>
    </row>
    <row r="54" spans="1:15" x14ac:dyDescent="0.2">
      <c r="A54" s="63"/>
      <c r="B54" s="63"/>
      <c r="C54" s="63"/>
      <c r="D54" s="63"/>
      <c r="E54" s="63"/>
      <c r="F54" s="63"/>
      <c r="G54" s="63"/>
      <c r="H54" s="63"/>
      <c r="I54" s="63"/>
      <c r="J54" s="63"/>
      <c r="K54" s="63"/>
    </row>
    <row r="55" spans="1:15" x14ac:dyDescent="0.2">
      <c r="A55" s="11" t="s">
        <v>347</v>
      </c>
    </row>
    <row r="58" spans="1:15" ht="12.75" customHeight="1" x14ac:dyDescent="0.2">
      <c r="A58" s="52"/>
      <c r="B58" s="52"/>
      <c r="C58" s="52"/>
      <c r="D58" s="52"/>
      <c r="E58" s="52"/>
      <c r="F58" s="52"/>
      <c r="G58" s="52"/>
      <c r="H58" s="52"/>
      <c r="I58" s="52"/>
      <c r="N58" s="52"/>
      <c r="O58" s="52"/>
    </row>
  </sheetData>
  <sheetProtection algorithmName="SHA-512" hashValue="7tPFd5DbVvvEnMPFFSxjeICy2YTTzq/oxEx5CTSBkgPzcCHvcAjYoU/plmSc+73Qf764AMwSo7CBX7kGg4UKmg==" saltValue="E5GI+GREROXxiH74ZJYE2A==" spinCount="100000" sheet="1" selectLockedCells="1"/>
  <mergeCells count="8">
    <mergeCell ref="F12:H12"/>
    <mergeCell ref="F41:H41"/>
    <mergeCell ref="M12:N12"/>
    <mergeCell ref="O12:P12"/>
    <mergeCell ref="M41:N41"/>
    <mergeCell ref="O41:P41"/>
    <mergeCell ref="I41:K41"/>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06"/>
  <sheetViews>
    <sheetView showGridLines="0" zoomScaleNormal="100" zoomScaleSheetLayoutView="50" workbookViewId="0">
      <pane ySplit="12" topLeftCell="A13" activePane="bottomLeft" state="frozen"/>
      <selection pane="bottomLeft" activeCell="B113" sqref="B113"/>
    </sheetView>
  </sheetViews>
  <sheetFormatPr baseColWidth="10" defaultColWidth="11.42578125" defaultRowHeight="12" customHeight="1" x14ac:dyDescent="0.2"/>
  <cols>
    <col min="1" max="1" width="7.7109375" style="24" customWidth="1"/>
    <col min="2" max="2" width="59.140625" style="39" customWidth="1"/>
    <col min="3" max="3" width="11" style="33" customWidth="1"/>
    <col min="4" max="4" width="2.28515625" style="33" customWidth="1"/>
    <col min="5" max="5" width="11.28515625" style="33" customWidth="1"/>
    <col min="6" max="6" width="14.85546875" style="33" customWidth="1"/>
    <col min="7" max="7" width="13.7109375" style="34" customWidth="1"/>
    <col min="8" max="8" width="14.28515625" style="34" bestFit="1" customWidth="1"/>
    <col min="9" max="9" width="14.140625" style="8" bestFit="1" customWidth="1"/>
    <col min="10" max="11" width="12.85546875" style="8" customWidth="1"/>
    <col min="12" max="12" width="20.7109375" style="8" customWidth="1"/>
    <col min="13" max="13" width="14.140625" style="11" bestFit="1" customWidth="1"/>
    <col min="14" max="15" width="12.85546875" style="8" customWidth="1"/>
    <col min="16" max="16" width="16.85546875" style="8" customWidth="1"/>
    <col min="17" max="17" width="12.85546875" style="8" customWidth="1"/>
    <col min="18" max="19" width="10.140625" style="8" bestFit="1" customWidth="1"/>
    <col min="20" max="20" width="7.7109375" style="8" bestFit="1" customWidth="1"/>
    <col min="21" max="22" width="10.140625" style="8" bestFit="1" customWidth="1"/>
    <col min="23" max="23" width="7.7109375" style="8" bestFit="1" customWidth="1"/>
    <col min="24" max="24" width="4.28515625" style="8" customWidth="1"/>
    <col min="25" max="25" width="10.140625" style="11" bestFit="1" customWidth="1"/>
    <col min="26" max="26" width="12.42578125" style="11" bestFit="1" customWidth="1"/>
    <col min="27" max="27" width="10.140625" style="11" bestFit="1" customWidth="1"/>
    <col min="28" max="28" width="12.42578125" style="11" bestFit="1" customWidth="1"/>
    <col min="29" max="16384" width="11.42578125" style="8"/>
  </cols>
  <sheetData>
    <row r="1" spans="1:35" ht="12" customHeight="1" x14ac:dyDescent="0.2">
      <c r="A1" s="203"/>
      <c r="B1" s="204"/>
      <c r="C1" s="205"/>
      <c r="D1" s="205"/>
      <c r="E1" s="205"/>
      <c r="F1" s="205"/>
      <c r="G1" s="206"/>
      <c r="H1" s="206"/>
      <c r="I1" s="207"/>
      <c r="J1" s="207"/>
      <c r="K1" s="207"/>
      <c r="L1" s="207"/>
      <c r="M1" s="208"/>
      <c r="N1" s="207"/>
      <c r="O1" s="207"/>
      <c r="P1" s="207"/>
    </row>
    <row r="2" spans="1:35" ht="12.75" customHeight="1" x14ac:dyDescent="0.2">
      <c r="M2" s="73"/>
      <c r="N2" s="73"/>
      <c r="O2" s="73"/>
      <c r="P2" s="198" t="s">
        <v>344</v>
      </c>
    </row>
    <row r="3" spans="1:35" ht="12.75" customHeight="1" x14ac:dyDescent="0.2">
      <c r="F3" s="198" t="s">
        <v>313</v>
      </c>
      <c r="G3" s="271" t="s">
        <v>306</v>
      </c>
      <c r="H3" s="271"/>
      <c r="I3" s="272"/>
      <c r="M3" s="1"/>
      <c r="O3" s="73"/>
      <c r="P3" s="198" t="s">
        <v>346</v>
      </c>
    </row>
    <row r="4" spans="1:35" ht="12.75" customHeight="1" x14ac:dyDescent="0.2">
      <c r="F4" s="198" t="s">
        <v>198</v>
      </c>
      <c r="G4" s="273" t="s">
        <v>306</v>
      </c>
      <c r="H4" s="273"/>
      <c r="I4" s="274"/>
      <c r="M4" s="1"/>
      <c r="N4" s="73"/>
      <c r="O4" s="73"/>
      <c r="P4" s="198" t="s">
        <v>297</v>
      </c>
    </row>
    <row r="5" spans="1:35" ht="12.75" customHeight="1" x14ac:dyDescent="0.2">
      <c r="F5" s="198" t="s">
        <v>199</v>
      </c>
      <c r="G5" s="273" t="s">
        <v>306</v>
      </c>
      <c r="H5" s="273"/>
      <c r="I5" s="274"/>
      <c r="M5" s="1"/>
      <c r="O5" s="73"/>
    </row>
    <row r="6" spans="1:35" ht="12.75" customHeight="1" x14ac:dyDescent="0.2">
      <c r="F6" s="198" t="s">
        <v>81</v>
      </c>
      <c r="G6" s="273" t="s">
        <v>306</v>
      </c>
      <c r="H6" s="273"/>
      <c r="I6" s="274"/>
      <c r="M6" s="1"/>
      <c r="N6" s="73"/>
      <c r="O6" s="73"/>
      <c r="P6" s="73"/>
    </row>
    <row r="7" spans="1:35" ht="12.75" customHeight="1" x14ac:dyDescent="0.2">
      <c r="M7" s="1"/>
      <c r="N7" s="73"/>
      <c r="O7" s="73"/>
      <c r="P7" s="73"/>
    </row>
    <row r="8" spans="1:35" ht="12.75" customHeight="1" thickBot="1" x14ac:dyDescent="0.25"/>
    <row r="9" spans="1:35" ht="23.25" customHeight="1" x14ac:dyDescent="0.2">
      <c r="A9" s="432" t="s">
        <v>339</v>
      </c>
      <c r="B9" s="433"/>
      <c r="C9" s="433"/>
      <c r="D9" s="433"/>
      <c r="E9" s="433"/>
      <c r="F9" s="433"/>
      <c r="G9" s="433"/>
      <c r="H9" s="433"/>
      <c r="I9" s="433"/>
      <c r="J9" s="433"/>
      <c r="K9" s="433"/>
      <c r="L9" s="433"/>
      <c r="M9" s="433"/>
      <c r="N9" s="433"/>
      <c r="O9" s="433"/>
      <c r="P9" s="434"/>
      <c r="Q9" s="98"/>
      <c r="R9" s="40"/>
      <c r="S9" s="40"/>
      <c r="T9" s="40"/>
      <c r="Y9" s="8"/>
      <c r="Z9" s="8"/>
      <c r="AA9" s="8"/>
      <c r="AB9" s="8"/>
      <c r="AI9" s="41"/>
    </row>
    <row r="10" spans="1:35" ht="23.25" customHeight="1" x14ac:dyDescent="0.2">
      <c r="A10" s="440" t="s">
        <v>349</v>
      </c>
      <c r="B10" s="441"/>
      <c r="C10" s="441"/>
      <c r="D10" s="441"/>
      <c r="E10" s="441"/>
      <c r="F10" s="441"/>
      <c r="G10" s="441"/>
      <c r="H10" s="441"/>
      <c r="I10" s="441"/>
      <c r="J10" s="441"/>
      <c r="K10" s="441"/>
      <c r="L10" s="441"/>
      <c r="M10" s="441"/>
      <c r="N10" s="441"/>
      <c r="O10" s="441"/>
      <c r="P10" s="442"/>
      <c r="Q10" s="98"/>
      <c r="R10" s="40"/>
      <c r="S10" s="40"/>
      <c r="T10" s="40"/>
      <c r="Y10" s="8"/>
      <c r="Z10" s="8"/>
      <c r="AA10" s="8"/>
      <c r="AB10" s="8"/>
      <c r="AI10" s="41"/>
    </row>
    <row r="11" spans="1:35" ht="23.25" customHeight="1" thickBot="1" x14ac:dyDescent="0.25">
      <c r="A11" s="427" t="s">
        <v>350</v>
      </c>
      <c r="B11" s="428"/>
      <c r="C11" s="428"/>
      <c r="D11" s="428"/>
      <c r="E11" s="428"/>
      <c r="F11" s="428"/>
      <c r="G11" s="428"/>
      <c r="H11" s="428"/>
      <c r="I11" s="428"/>
      <c r="J11" s="428"/>
      <c r="K11" s="428"/>
      <c r="L11" s="428"/>
      <c r="M11" s="428"/>
      <c r="N11" s="428"/>
      <c r="O11" s="428"/>
      <c r="P11" s="429"/>
      <c r="Q11" s="98"/>
      <c r="R11" s="40"/>
      <c r="S11" s="40"/>
      <c r="T11" s="40"/>
      <c r="Y11" s="8"/>
      <c r="Z11" s="8"/>
      <c r="AA11" s="8"/>
      <c r="AB11" s="8"/>
      <c r="AI11" s="41"/>
    </row>
    <row r="12" spans="1:35" s="26" customFormat="1" ht="38.25" customHeight="1" x14ac:dyDescent="0.2">
      <c r="A12" s="229" t="s">
        <v>82</v>
      </c>
      <c r="B12" s="230" t="s">
        <v>83</v>
      </c>
      <c r="C12" s="231" t="s">
        <v>84</v>
      </c>
      <c r="D12" s="232"/>
      <c r="E12" s="233" t="s">
        <v>85</v>
      </c>
      <c r="F12" s="233" t="s">
        <v>146</v>
      </c>
      <c r="G12" s="233" t="s">
        <v>97</v>
      </c>
      <c r="H12" s="233" t="s">
        <v>107</v>
      </c>
      <c r="I12" s="6"/>
      <c r="J12" s="234" t="s">
        <v>102</v>
      </c>
      <c r="K12" s="234" t="s">
        <v>101</v>
      </c>
      <c r="L12" s="234" t="s">
        <v>110</v>
      </c>
      <c r="M12" s="9"/>
      <c r="N12" s="234" t="s">
        <v>103</v>
      </c>
      <c r="O12" s="234" t="s">
        <v>104</v>
      </c>
      <c r="P12" s="234" t="s">
        <v>109</v>
      </c>
      <c r="Q12" s="235"/>
      <c r="R12" s="6"/>
      <c r="S12" s="6"/>
      <c r="T12" s="6"/>
      <c r="Y12" s="9"/>
      <c r="Z12" s="9"/>
      <c r="AA12" s="9"/>
      <c r="AB12" s="9"/>
    </row>
    <row r="13" spans="1:35" ht="12.75" customHeight="1" thickBot="1" x14ac:dyDescent="0.25">
      <c r="A13" s="42"/>
      <c r="B13" s="1"/>
      <c r="C13" s="22"/>
      <c r="D13" s="22"/>
      <c r="E13" s="22"/>
      <c r="F13" s="22"/>
      <c r="G13" s="23"/>
      <c r="H13" s="23"/>
      <c r="I13" s="7"/>
      <c r="J13" s="7"/>
      <c r="K13" s="7"/>
      <c r="L13" s="43"/>
      <c r="M13" s="10"/>
      <c r="N13" s="7"/>
      <c r="O13" s="7"/>
      <c r="P13" s="43"/>
      <c r="Q13" s="43"/>
      <c r="R13" s="7"/>
      <c r="S13" s="7"/>
      <c r="T13" s="7"/>
      <c r="Y13" s="10"/>
      <c r="Z13" s="10"/>
      <c r="AA13" s="10"/>
      <c r="AB13" s="10"/>
    </row>
    <row r="14" spans="1:35" ht="14.25" customHeight="1" thickBot="1" x14ac:dyDescent="0.25">
      <c r="A14" s="437" t="s">
        <v>261</v>
      </c>
      <c r="B14" s="438"/>
      <c r="C14" s="438"/>
      <c r="D14" s="438"/>
      <c r="E14" s="438"/>
      <c r="F14" s="438"/>
      <c r="G14" s="438"/>
      <c r="H14" s="439"/>
      <c r="I14" s="7"/>
      <c r="J14" s="7"/>
      <c r="K14" s="7"/>
      <c r="L14" s="7"/>
      <c r="M14" s="10"/>
      <c r="N14" s="7"/>
      <c r="O14" s="7"/>
      <c r="P14" s="7"/>
      <c r="Q14" s="7"/>
      <c r="R14" s="414" t="s">
        <v>157</v>
      </c>
      <c r="S14" s="415"/>
      <c r="T14" s="415"/>
      <c r="U14" s="415"/>
      <c r="V14" s="415"/>
      <c r="W14" s="416"/>
      <c r="X14" s="21"/>
      <c r="Y14" s="414" t="s">
        <v>158</v>
      </c>
      <c r="Z14" s="415"/>
      <c r="AA14" s="415"/>
      <c r="AB14" s="416"/>
    </row>
    <row r="15" spans="1:35" ht="12.75" customHeight="1" x14ac:dyDescent="0.2">
      <c r="B15" s="1"/>
      <c r="C15" s="22"/>
      <c r="D15" s="22"/>
      <c r="E15" s="22"/>
      <c r="F15" s="22"/>
      <c r="G15" s="23"/>
      <c r="H15" s="23"/>
      <c r="I15" s="7"/>
      <c r="J15" s="7"/>
      <c r="K15" s="7"/>
      <c r="L15" s="7"/>
      <c r="M15" s="10"/>
      <c r="N15" s="7"/>
      <c r="O15" s="7"/>
      <c r="P15" s="7"/>
      <c r="Q15" s="7"/>
      <c r="R15" s="419" t="s">
        <v>155</v>
      </c>
      <c r="S15" s="417"/>
      <c r="T15" s="420"/>
      <c r="U15" s="417" t="s">
        <v>156</v>
      </c>
      <c r="V15" s="417"/>
      <c r="W15" s="418"/>
      <c r="X15" s="21"/>
      <c r="Y15" s="411" t="s">
        <v>155</v>
      </c>
      <c r="Z15" s="412"/>
      <c r="AA15" s="412" t="s">
        <v>156</v>
      </c>
      <c r="AB15" s="413"/>
    </row>
    <row r="16" spans="1:35" s="21" customFormat="1" ht="12.75" customHeight="1" x14ac:dyDescent="0.2">
      <c r="A16" s="25">
        <v>1</v>
      </c>
      <c r="B16" s="421" t="s">
        <v>197</v>
      </c>
      <c r="C16" s="435"/>
      <c r="D16" s="435"/>
      <c r="E16" s="435"/>
      <c r="F16" s="435"/>
      <c r="G16" s="435"/>
      <c r="H16" s="436"/>
      <c r="I16" s="26"/>
      <c r="J16" s="26"/>
      <c r="K16" s="26"/>
      <c r="L16" s="26"/>
      <c r="M16" s="96"/>
      <c r="N16" s="26"/>
      <c r="O16" s="26"/>
      <c r="P16" s="26"/>
      <c r="Q16" s="26"/>
      <c r="R16" s="2" t="s">
        <v>98</v>
      </c>
      <c r="S16" s="2" t="s">
        <v>99</v>
      </c>
      <c r="T16" s="15" t="s">
        <v>100</v>
      </c>
      <c r="U16" s="5" t="s">
        <v>98</v>
      </c>
      <c r="V16" s="2" t="s">
        <v>99</v>
      </c>
      <c r="W16" s="2" t="s">
        <v>100</v>
      </c>
      <c r="Y16" s="2" t="s">
        <v>105</v>
      </c>
      <c r="Z16" s="15" t="s">
        <v>106</v>
      </c>
      <c r="AA16" s="18" t="s">
        <v>105</v>
      </c>
      <c r="AB16" s="2" t="s">
        <v>106</v>
      </c>
    </row>
    <row r="17" spans="1:28" ht="12.75" x14ac:dyDescent="0.2">
      <c r="A17" s="212" t="s">
        <v>22</v>
      </c>
      <c r="B17" s="213" t="s">
        <v>197</v>
      </c>
      <c r="C17" s="214"/>
      <c r="D17" s="22"/>
      <c r="E17" s="214"/>
      <c r="F17" s="215"/>
      <c r="G17" s="216">
        <f>E17+F17</f>
        <v>0</v>
      </c>
      <c r="H17" s="216">
        <f>C17-G17</f>
        <v>0</v>
      </c>
      <c r="I17" s="97" t="str">
        <f>IF(AND($C17="",$E17="",$F17=""),"",IF(AND(OR($C17&lt;&gt;"",$G17&lt;&gt;""),OR(J17="",K17="")),"Sélectionnez! -&gt;",""))</f>
        <v/>
      </c>
      <c r="J17" s="115"/>
      <c r="K17" s="115"/>
      <c r="L17" s="3" t="str">
        <f>IF(J17=K17,"-", "Changement de répartition")</f>
        <v>-</v>
      </c>
      <c r="M17" s="97" t="str">
        <f>IF(AND($C17="",$E17="",$F17=""),"",IF(AND(OR($C17&lt;&gt;"",$G17&lt;&gt;""),OR(N17="",O17="")),"Sélectionnez! -&gt;",""))</f>
        <v/>
      </c>
      <c r="N17" s="115" t="s">
        <v>105</v>
      </c>
      <c r="O17" s="115" t="s">
        <v>105</v>
      </c>
      <c r="P17" s="3" t="str">
        <f>IF(N17=O17,"-","Changement d'origine")</f>
        <v>-</v>
      </c>
      <c r="Q17" s="45"/>
      <c r="R17" s="3" t="str">
        <f>IF(J17="Interne",C17,"-")</f>
        <v>-</v>
      </c>
      <c r="S17" s="3" t="str">
        <f>IF(J17="Apparenté",C17,"-")</f>
        <v>-</v>
      </c>
      <c r="T17" s="16" t="str">
        <f>IF(J17="Externe",C17,"-")</f>
        <v>-</v>
      </c>
      <c r="U17" s="13" t="str">
        <f>IF(K17="Interne",G17,"-")</f>
        <v>-</v>
      </c>
      <c r="V17" s="3" t="str">
        <f>IF(K17="Apparenté",G17,"-")</f>
        <v>-</v>
      </c>
      <c r="W17" s="3" t="str">
        <f>IF(K17="Externe",G17,"-")</f>
        <v>-</v>
      </c>
      <c r="Y17" s="3" t="str">
        <f>IF($N17="Canadien",IF($C17="","-",$C17),"-")</f>
        <v>-</v>
      </c>
      <c r="Z17" s="16" t="str">
        <f>IF($N17="Non-Canadien",IF($C17="","-",$C17),"-")</f>
        <v>-</v>
      </c>
      <c r="AA17" s="19" t="str">
        <f>IF($O17="Canadien",IF($G17=0,"-",$G17),"-")</f>
        <v>-</v>
      </c>
      <c r="AB17" s="3" t="str">
        <f>IF($O17="Non-Canadien",IF($G17=0,"-",$G17),"-")</f>
        <v>-</v>
      </c>
    </row>
    <row r="18" spans="1:28" ht="12.75" customHeight="1" x14ac:dyDescent="0.2">
      <c r="A18" s="424" t="s">
        <v>340</v>
      </c>
      <c r="B18" s="425"/>
      <c r="C18" s="425"/>
      <c r="D18" s="425"/>
      <c r="E18" s="425"/>
      <c r="F18" s="425"/>
      <c r="G18" s="425"/>
      <c r="H18" s="425"/>
      <c r="I18" s="425"/>
      <c r="J18" s="430"/>
      <c r="K18" s="430"/>
      <c r="L18" s="430"/>
      <c r="M18" s="425"/>
      <c r="N18" s="430"/>
      <c r="O18" s="430"/>
      <c r="P18" s="431"/>
      <c r="Q18" s="45"/>
      <c r="R18" s="241"/>
      <c r="S18" s="241"/>
      <c r="T18" s="242"/>
      <c r="U18" s="243"/>
      <c r="V18" s="241"/>
      <c r="W18" s="241"/>
      <c r="Y18" s="241"/>
      <c r="Z18" s="242"/>
      <c r="AA18" s="244"/>
      <c r="AB18" s="241"/>
    </row>
    <row r="19" spans="1:28" ht="11.25" customHeight="1" x14ac:dyDescent="0.2">
      <c r="A19" s="255"/>
      <c r="B19" s="256"/>
      <c r="C19" s="113"/>
      <c r="D19" s="254"/>
      <c r="E19" s="113"/>
      <c r="F19" s="114"/>
      <c r="G19" s="29">
        <f>E19+F19</f>
        <v>0</v>
      </c>
      <c r="H19" s="29">
        <f>C19-G19</f>
        <v>0</v>
      </c>
      <c r="I19" s="97" t="str">
        <f>IF(AND($C19="",$E19="",$F19=""),"",IF(AND(OR($C19&lt;&gt;"",$G19&lt;&gt;""),OR(J19="",K19="")),"Sélectionnez! -&gt;",""))</f>
        <v/>
      </c>
      <c r="J19" s="115"/>
      <c r="K19" s="115"/>
      <c r="L19" s="3" t="str">
        <f>IF(J19=K19,"-", "Changement de répartition")</f>
        <v>-</v>
      </c>
      <c r="M19" s="97" t="str">
        <f>IF(AND($C19="",$E19="",$F19=""),"",IF(AND(OR($C19&lt;&gt;"",$G19&lt;&gt;""),OR(N19="",O19="")),"Sélectionnez! -&gt;",""))</f>
        <v/>
      </c>
      <c r="N19" s="115" t="s">
        <v>105</v>
      </c>
      <c r="O19" s="115" t="s">
        <v>105</v>
      </c>
      <c r="P19" s="3" t="str">
        <f>IF(N19=O19,"-","Changement d'origine")</f>
        <v>-</v>
      </c>
      <c r="Q19" s="45"/>
      <c r="R19" s="3" t="str">
        <f>IF(J19="Interne",C19,"-")</f>
        <v>-</v>
      </c>
      <c r="S19" s="3" t="str">
        <f>IF(J19="Apparenté",C19,"-")</f>
        <v>-</v>
      </c>
      <c r="T19" s="16" t="str">
        <f>IF(J19="Externe",C19,"-")</f>
        <v>-</v>
      </c>
      <c r="U19" s="13" t="str">
        <f>IF(K19="Interne",G19,"-")</f>
        <v>-</v>
      </c>
      <c r="V19" s="3" t="str">
        <f>IF(K19="Apparenté",G19,"-")</f>
        <v>-</v>
      </c>
      <c r="W19" s="3" t="str">
        <f>IF(K19="Externe",G19,"-")</f>
        <v>-</v>
      </c>
      <c r="Y19" s="3" t="str">
        <f>IF($N19="Canadien",IF($C19="","-",$C19),"-")</f>
        <v>-</v>
      </c>
      <c r="Z19" s="16" t="str">
        <f>IF($N19="Non-Canadien",IF($C19="","-",$C19),"-")</f>
        <v>-</v>
      </c>
      <c r="AA19" s="19" t="str">
        <f>IF($O19="Canadien",IF($G19=0,"-",$G19),"-")</f>
        <v>-</v>
      </c>
      <c r="AB19" s="3" t="str">
        <f>IF($O19="Non-Canadien",IF($G19=0,"-",$G19),"-")</f>
        <v>-</v>
      </c>
    </row>
    <row r="20" spans="1:28" s="21" customFormat="1" ht="12.75" customHeight="1" x14ac:dyDescent="0.2">
      <c r="A20" s="217">
        <v>1</v>
      </c>
      <c r="B20" s="218" t="s">
        <v>285</v>
      </c>
      <c r="C20" s="31">
        <f>ROUND(SUM(C17:C19),0)</f>
        <v>0</v>
      </c>
      <c r="D20" s="31"/>
      <c r="E20" s="31">
        <f>ROUND(SUM(E17:E19),0)</f>
        <v>0</v>
      </c>
      <c r="F20" s="31">
        <f>ROUND(SUM(F17:F19),0)</f>
        <v>0</v>
      </c>
      <c r="G20" s="31">
        <f>ROUND(SUM(G17:G19),0)</f>
        <v>0</v>
      </c>
      <c r="H20" s="31">
        <f>ROUND(SUM(H17:H19),0)</f>
        <v>0</v>
      </c>
      <c r="I20" s="97"/>
      <c r="J20" s="26"/>
      <c r="K20" s="26"/>
      <c r="L20" s="26"/>
      <c r="M20" s="97"/>
      <c r="N20" s="26"/>
      <c r="O20" s="26"/>
      <c r="P20" s="26"/>
      <c r="Q20" s="26"/>
      <c r="R20" s="4">
        <f t="shared" ref="R20:W20" si="0">ROUND(SUM(R17:R19),0)</f>
        <v>0</v>
      </c>
      <c r="S20" s="4">
        <f t="shared" si="0"/>
        <v>0</v>
      </c>
      <c r="T20" s="17">
        <f t="shared" si="0"/>
        <v>0</v>
      </c>
      <c r="U20" s="14">
        <f t="shared" si="0"/>
        <v>0</v>
      </c>
      <c r="V20" s="4">
        <f t="shared" si="0"/>
        <v>0</v>
      </c>
      <c r="W20" s="4">
        <f t="shared" si="0"/>
        <v>0</v>
      </c>
      <c r="Y20" s="4">
        <f>ROUND(SUM(Y17:Y19),0)</f>
        <v>0</v>
      </c>
      <c r="Z20" s="17">
        <f>ROUND(SUM(Z17:Z19),0)</f>
        <v>0</v>
      </c>
      <c r="AA20" s="20">
        <f>ROUND(SUM(AA17:AA19),0)</f>
        <v>0</v>
      </c>
      <c r="AB20" s="4">
        <f>ROUND(SUM(AB17:AB19),0)</f>
        <v>0</v>
      </c>
    </row>
    <row r="21" spans="1:28" ht="12.75" customHeight="1" x14ac:dyDescent="0.2">
      <c r="B21" s="1"/>
      <c r="C21" s="22"/>
      <c r="D21" s="22"/>
      <c r="E21" s="22"/>
      <c r="F21" s="22"/>
      <c r="G21" s="23"/>
      <c r="H21" s="23"/>
      <c r="I21" s="97"/>
      <c r="J21" s="7"/>
      <c r="K21" s="7"/>
      <c r="L21" s="7"/>
      <c r="M21" s="97"/>
      <c r="N21" s="7"/>
      <c r="O21" s="7"/>
      <c r="P21" s="7"/>
      <c r="Q21" s="7"/>
    </row>
    <row r="22" spans="1:28" s="21" customFormat="1" ht="12.75" customHeight="1" x14ac:dyDescent="0.2">
      <c r="A22" s="219">
        <v>2</v>
      </c>
      <c r="B22" s="449" t="s">
        <v>86</v>
      </c>
      <c r="C22" s="450"/>
      <c r="D22" s="450"/>
      <c r="E22" s="450"/>
      <c r="F22" s="450"/>
      <c r="G22" s="450"/>
      <c r="H22" s="451"/>
      <c r="I22" s="97"/>
      <c r="J22" s="26"/>
      <c r="K22" s="26"/>
      <c r="L22" s="26"/>
      <c r="M22" s="97"/>
      <c r="N22" s="26"/>
      <c r="O22" s="26"/>
      <c r="P22" s="26"/>
      <c r="Q22" s="26"/>
      <c r="R22" s="2" t="s">
        <v>98</v>
      </c>
      <c r="S22" s="2" t="s">
        <v>99</v>
      </c>
      <c r="T22" s="15" t="s">
        <v>100</v>
      </c>
      <c r="U22" s="18" t="s">
        <v>98</v>
      </c>
      <c r="V22" s="2" t="s">
        <v>99</v>
      </c>
      <c r="W22" s="2" t="s">
        <v>100</v>
      </c>
      <c r="Y22" s="2" t="s">
        <v>105</v>
      </c>
      <c r="Z22" s="15" t="s">
        <v>106</v>
      </c>
      <c r="AA22" s="18" t="s">
        <v>105</v>
      </c>
      <c r="AB22" s="2" t="s">
        <v>106</v>
      </c>
    </row>
    <row r="23" spans="1:28" s="21" customFormat="1" ht="12.75" customHeight="1" x14ac:dyDescent="0.2">
      <c r="A23" s="424" t="s">
        <v>187</v>
      </c>
      <c r="B23" s="425"/>
      <c r="C23" s="425"/>
      <c r="D23" s="425"/>
      <c r="E23" s="425"/>
      <c r="F23" s="425"/>
      <c r="G23" s="425"/>
      <c r="H23" s="425"/>
      <c r="I23" s="425"/>
      <c r="J23" s="425"/>
      <c r="K23" s="425"/>
      <c r="L23" s="425"/>
      <c r="M23" s="425"/>
      <c r="N23" s="425"/>
      <c r="O23" s="425"/>
      <c r="P23" s="426"/>
      <c r="Q23" s="26"/>
      <c r="R23" s="245"/>
      <c r="S23" s="245"/>
      <c r="T23" s="246"/>
      <c r="U23" s="247"/>
      <c r="V23" s="245"/>
      <c r="W23" s="245"/>
      <c r="Y23" s="245"/>
      <c r="Z23" s="246"/>
      <c r="AA23" s="247"/>
      <c r="AB23" s="245"/>
    </row>
    <row r="24" spans="1:28" ht="12.75" customHeight="1" x14ac:dyDescent="0.2">
      <c r="A24" s="220" t="s">
        <v>23</v>
      </c>
      <c r="B24" s="221" t="s">
        <v>112</v>
      </c>
      <c r="C24" s="222"/>
      <c r="D24" s="22"/>
      <c r="E24" s="222"/>
      <c r="F24" s="223"/>
      <c r="G24" s="224">
        <f t="shared" ref="G24:G29" si="1">E24+F24</f>
        <v>0</v>
      </c>
      <c r="H24" s="224">
        <f t="shared" ref="H24:H29" si="2">C24-G24</f>
        <v>0</v>
      </c>
      <c r="I24" s="97" t="str">
        <f t="shared" ref="I24:I29" si="3">IF(AND($C24="",$E24="",$F24=""),"",IF(AND(OR($C24&lt;&gt;"",$G24&lt;&gt;""),OR(J24="",K24="")),"Sélectionnez! -&gt;",""))</f>
        <v/>
      </c>
      <c r="J24" s="115"/>
      <c r="K24" s="115"/>
      <c r="L24" s="3" t="str">
        <f t="shared" ref="L24:L29" si="4">IF(J24=K24,"-", "Changement de répartition")</f>
        <v>-</v>
      </c>
      <c r="M24" s="97" t="str">
        <f t="shared" ref="M24:M29" si="5">IF(AND($C24="",$E24="",$F24=""),"",IF(AND(OR($C24&lt;&gt;"",$G24&lt;&gt;""),OR(N24="",O24="")),"Sélectionnez! -&gt;",""))</f>
        <v/>
      </c>
      <c r="N24" s="115" t="s">
        <v>105</v>
      </c>
      <c r="O24" s="115" t="s">
        <v>105</v>
      </c>
      <c r="P24" s="3" t="str">
        <f t="shared" ref="P24:P29" si="6">IF(N24=O24,"-","Changement d'origine")</f>
        <v>-</v>
      </c>
      <c r="Q24" s="45"/>
      <c r="R24" s="3" t="str">
        <f t="shared" ref="R24:R29" si="7">IF(J24="Interne",C24,"-")</f>
        <v>-</v>
      </c>
      <c r="S24" s="3" t="str">
        <f t="shared" ref="S24:S29" si="8">IF(J24="Apparenté",C24,"-")</f>
        <v>-</v>
      </c>
      <c r="T24" s="16" t="str">
        <f t="shared" ref="T24:T29" si="9">IF(J24="Externe",C24,"-")</f>
        <v>-</v>
      </c>
      <c r="U24" s="19" t="str">
        <f t="shared" ref="U24:U29" si="10">IF(K24="Interne",G24,"-")</f>
        <v>-</v>
      </c>
      <c r="V24" s="3" t="str">
        <f t="shared" ref="V24:V29" si="11">IF(K24="Apparenté",G24,"-")</f>
        <v>-</v>
      </c>
      <c r="W24" s="3" t="str">
        <f t="shared" ref="W24:W29" si="12">IF(K24="Externe",G24,"-")</f>
        <v>-</v>
      </c>
      <c r="Y24" s="3" t="str">
        <f t="shared" ref="Y24:Y29" si="13">IF($N24="Canadien",IF($C24="","-",$C24),"-")</f>
        <v>-</v>
      </c>
      <c r="Z24" s="16" t="str">
        <f t="shared" ref="Z24:Z29" si="14">IF($N24="Non-Canadien",IF($C24="","-",$C24),"-")</f>
        <v>-</v>
      </c>
      <c r="AA24" s="19" t="str">
        <f t="shared" ref="AA24:AA29" si="15">IF($O24="Canadien",IF($G24=0,"-",$G24),"-")</f>
        <v>-</v>
      </c>
      <c r="AB24" s="3" t="str">
        <f t="shared" ref="AB24:AB29" si="16">IF($O24="Non-Canadien",IF($G24=0,"-",$G24),"-")</f>
        <v>-</v>
      </c>
    </row>
    <row r="25" spans="1:28" ht="12.75" customHeight="1" x14ac:dyDescent="0.2">
      <c r="A25" s="27" t="s">
        <v>24</v>
      </c>
      <c r="B25" s="28" t="s">
        <v>170</v>
      </c>
      <c r="C25" s="113"/>
      <c r="D25" s="22"/>
      <c r="E25" s="113"/>
      <c r="F25" s="116"/>
      <c r="G25" s="29">
        <f t="shared" si="1"/>
        <v>0</v>
      </c>
      <c r="H25" s="29">
        <f t="shared" si="2"/>
        <v>0</v>
      </c>
      <c r="I25" s="97" t="str">
        <f t="shared" si="3"/>
        <v/>
      </c>
      <c r="J25" s="115"/>
      <c r="K25" s="115"/>
      <c r="L25" s="3" t="str">
        <f t="shared" si="4"/>
        <v>-</v>
      </c>
      <c r="M25" s="97" t="str">
        <f t="shared" si="5"/>
        <v/>
      </c>
      <c r="N25" s="115" t="s">
        <v>105</v>
      </c>
      <c r="O25" s="115" t="s">
        <v>105</v>
      </c>
      <c r="P25" s="3" t="str">
        <f t="shared" si="6"/>
        <v>-</v>
      </c>
      <c r="Q25" s="45"/>
      <c r="R25" s="3" t="str">
        <f t="shared" si="7"/>
        <v>-</v>
      </c>
      <c r="S25" s="3" t="str">
        <f t="shared" si="8"/>
        <v>-</v>
      </c>
      <c r="T25" s="16" t="str">
        <f t="shared" si="9"/>
        <v>-</v>
      </c>
      <c r="U25" s="19" t="str">
        <f t="shared" si="10"/>
        <v>-</v>
      </c>
      <c r="V25" s="3" t="str">
        <f t="shared" si="11"/>
        <v>-</v>
      </c>
      <c r="W25" s="3" t="str">
        <f t="shared" si="12"/>
        <v>-</v>
      </c>
      <c r="Y25" s="3" t="str">
        <f t="shared" si="13"/>
        <v>-</v>
      </c>
      <c r="Z25" s="16" t="str">
        <f t="shared" si="14"/>
        <v>-</v>
      </c>
      <c r="AA25" s="19" t="str">
        <f t="shared" si="15"/>
        <v>-</v>
      </c>
      <c r="AB25" s="3" t="str">
        <f t="shared" si="16"/>
        <v>-</v>
      </c>
    </row>
    <row r="26" spans="1:28" ht="12.75" customHeight="1" x14ac:dyDescent="0.2">
      <c r="A26" s="27" t="s">
        <v>25</v>
      </c>
      <c r="B26" s="28" t="s">
        <v>171</v>
      </c>
      <c r="C26" s="113"/>
      <c r="D26" s="22"/>
      <c r="E26" s="113"/>
      <c r="F26" s="116"/>
      <c r="G26" s="29">
        <f t="shared" si="1"/>
        <v>0</v>
      </c>
      <c r="H26" s="29">
        <f t="shared" si="2"/>
        <v>0</v>
      </c>
      <c r="I26" s="97" t="str">
        <f t="shared" si="3"/>
        <v/>
      </c>
      <c r="J26" s="115"/>
      <c r="K26" s="115"/>
      <c r="L26" s="3" t="str">
        <f t="shared" si="4"/>
        <v>-</v>
      </c>
      <c r="M26" s="97" t="str">
        <f t="shared" si="5"/>
        <v/>
      </c>
      <c r="N26" s="115" t="s">
        <v>105</v>
      </c>
      <c r="O26" s="115" t="s">
        <v>105</v>
      </c>
      <c r="P26" s="3" t="str">
        <f t="shared" si="6"/>
        <v>-</v>
      </c>
      <c r="Q26" s="45"/>
      <c r="R26" s="3" t="str">
        <f t="shared" si="7"/>
        <v>-</v>
      </c>
      <c r="S26" s="3" t="str">
        <f t="shared" si="8"/>
        <v>-</v>
      </c>
      <c r="T26" s="16" t="str">
        <f t="shared" si="9"/>
        <v>-</v>
      </c>
      <c r="U26" s="19" t="str">
        <f t="shared" si="10"/>
        <v>-</v>
      </c>
      <c r="V26" s="3" t="str">
        <f t="shared" si="11"/>
        <v>-</v>
      </c>
      <c r="W26" s="3" t="str">
        <f t="shared" si="12"/>
        <v>-</v>
      </c>
      <c r="Y26" s="3" t="str">
        <f t="shared" si="13"/>
        <v>-</v>
      </c>
      <c r="Z26" s="16" t="str">
        <f t="shared" si="14"/>
        <v>-</v>
      </c>
      <c r="AA26" s="19" t="str">
        <f t="shared" si="15"/>
        <v>-</v>
      </c>
      <c r="AB26" s="3" t="str">
        <f t="shared" si="16"/>
        <v>-</v>
      </c>
    </row>
    <row r="27" spans="1:28" ht="12.75" customHeight="1" x14ac:dyDescent="0.2">
      <c r="A27" s="27" t="s">
        <v>26</v>
      </c>
      <c r="B27" s="28" t="s">
        <v>189</v>
      </c>
      <c r="C27" s="113"/>
      <c r="D27" s="22"/>
      <c r="E27" s="113"/>
      <c r="F27" s="116"/>
      <c r="G27" s="29">
        <f t="shared" si="1"/>
        <v>0</v>
      </c>
      <c r="H27" s="29">
        <f t="shared" si="2"/>
        <v>0</v>
      </c>
      <c r="I27" s="97" t="str">
        <f t="shared" si="3"/>
        <v/>
      </c>
      <c r="J27" s="115"/>
      <c r="K27" s="115"/>
      <c r="L27" s="3" t="str">
        <f t="shared" si="4"/>
        <v>-</v>
      </c>
      <c r="M27" s="97" t="str">
        <f t="shared" si="5"/>
        <v/>
      </c>
      <c r="N27" s="115" t="s">
        <v>105</v>
      </c>
      <c r="O27" s="115" t="s">
        <v>105</v>
      </c>
      <c r="P27" s="3" t="str">
        <f t="shared" si="6"/>
        <v>-</v>
      </c>
      <c r="Q27" s="45"/>
      <c r="R27" s="3" t="str">
        <f t="shared" si="7"/>
        <v>-</v>
      </c>
      <c r="S27" s="3" t="str">
        <f t="shared" si="8"/>
        <v>-</v>
      </c>
      <c r="T27" s="16" t="str">
        <f t="shared" si="9"/>
        <v>-</v>
      </c>
      <c r="U27" s="19" t="str">
        <f t="shared" si="10"/>
        <v>-</v>
      </c>
      <c r="V27" s="3" t="str">
        <f t="shared" si="11"/>
        <v>-</v>
      </c>
      <c r="W27" s="3" t="str">
        <f t="shared" si="12"/>
        <v>-</v>
      </c>
      <c r="Y27" s="3" t="str">
        <f t="shared" si="13"/>
        <v>-</v>
      </c>
      <c r="Z27" s="16" t="str">
        <f t="shared" si="14"/>
        <v>-</v>
      </c>
      <c r="AA27" s="19" t="str">
        <f t="shared" si="15"/>
        <v>-</v>
      </c>
      <c r="AB27" s="3" t="str">
        <f t="shared" si="16"/>
        <v>-</v>
      </c>
    </row>
    <row r="28" spans="1:28" ht="12.75" customHeight="1" x14ac:dyDescent="0.2">
      <c r="A28" s="27" t="s">
        <v>27</v>
      </c>
      <c r="B28" s="28" t="s">
        <v>190</v>
      </c>
      <c r="C28" s="113"/>
      <c r="D28" s="22"/>
      <c r="E28" s="113"/>
      <c r="F28" s="116"/>
      <c r="G28" s="29">
        <f t="shared" si="1"/>
        <v>0</v>
      </c>
      <c r="H28" s="29">
        <f t="shared" si="2"/>
        <v>0</v>
      </c>
      <c r="I28" s="97" t="str">
        <f t="shared" si="3"/>
        <v/>
      </c>
      <c r="J28" s="115"/>
      <c r="K28" s="115"/>
      <c r="L28" s="3" t="str">
        <f t="shared" si="4"/>
        <v>-</v>
      </c>
      <c r="M28" s="97" t="str">
        <f t="shared" si="5"/>
        <v/>
      </c>
      <c r="N28" s="115" t="s">
        <v>105</v>
      </c>
      <c r="O28" s="115" t="s">
        <v>105</v>
      </c>
      <c r="P28" s="3" t="str">
        <f t="shared" si="6"/>
        <v>-</v>
      </c>
      <c r="Q28" s="45"/>
      <c r="R28" s="3" t="str">
        <f t="shared" si="7"/>
        <v>-</v>
      </c>
      <c r="S28" s="3" t="str">
        <f t="shared" si="8"/>
        <v>-</v>
      </c>
      <c r="T28" s="16" t="str">
        <f t="shared" si="9"/>
        <v>-</v>
      </c>
      <c r="U28" s="19" t="str">
        <f t="shared" si="10"/>
        <v>-</v>
      </c>
      <c r="V28" s="3" t="str">
        <f t="shared" si="11"/>
        <v>-</v>
      </c>
      <c r="W28" s="3" t="str">
        <f t="shared" si="12"/>
        <v>-</v>
      </c>
      <c r="Y28" s="3" t="str">
        <f t="shared" si="13"/>
        <v>-</v>
      </c>
      <c r="Z28" s="16" t="str">
        <f t="shared" si="14"/>
        <v>-</v>
      </c>
      <c r="AA28" s="19" t="str">
        <f t="shared" si="15"/>
        <v>-</v>
      </c>
      <c r="AB28" s="3" t="str">
        <f t="shared" si="16"/>
        <v>-</v>
      </c>
    </row>
    <row r="29" spans="1:28" ht="12.75" customHeight="1" x14ac:dyDescent="0.2">
      <c r="A29" s="27"/>
      <c r="B29" s="28"/>
      <c r="C29" s="113"/>
      <c r="D29" s="22"/>
      <c r="E29" s="113"/>
      <c r="F29" s="116"/>
      <c r="G29" s="29">
        <f t="shared" si="1"/>
        <v>0</v>
      </c>
      <c r="H29" s="29">
        <f t="shared" si="2"/>
        <v>0</v>
      </c>
      <c r="I29" s="97" t="str">
        <f t="shared" si="3"/>
        <v/>
      </c>
      <c r="J29" s="115"/>
      <c r="K29" s="115"/>
      <c r="L29" s="3" t="str">
        <f t="shared" si="4"/>
        <v>-</v>
      </c>
      <c r="M29" s="97" t="str">
        <f t="shared" si="5"/>
        <v/>
      </c>
      <c r="N29" s="115" t="s">
        <v>105</v>
      </c>
      <c r="O29" s="115" t="s">
        <v>105</v>
      </c>
      <c r="P29" s="3" t="str">
        <f t="shared" si="6"/>
        <v>-</v>
      </c>
      <c r="Q29" s="45"/>
      <c r="R29" s="3" t="str">
        <f t="shared" si="7"/>
        <v>-</v>
      </c>
      <c r="S29" s="3" t="str">
        <f t="shared" si="8"/>
        <v>-</v>
      </c>
      <c r="T29" s="16" t="str">
        <f t="shared" si="9"/>
        <v>-</v>
      </c>
      <c r="U29" s="19" t="str">
        <f t="shared" si="10"/>
        <v>-</v>
      </c>
      <c r="V29" s="3" t="str">
        <f t="shared" si="11"/>
        <v>-</v>
      </c>
      <c r="W29" s="3" t="str">
        <f t="shared" si="12"/>
        <v>-</v>
      </c>
      <c r="Y29" s="3" t="str">
        <f t="shared" si="13"/>
        <v>-</v>
      </c>
      <c r="Z29" s="16" t="str">
        <f t="shared" si="14"/>
        <v>-</v>
      </c>
      <c r="AA29" s="19" t="str">
        <f t="shared" si="15"/>
        <v>-</v>
      </c>
      <c r="AB29" s="3" t="str">
        <f t="shared" si="16"/>
        <v>-</v>
      </c>
    </row>
    <row r="30" spans="1:28" s="21" customFormat="1" ht="12.75" customHeight="1" x14ac:dyDescent="0.2">
      <c r="A30" s="25">
        <v>2</v>
      </c>
      <c r="B30" s="30" t="s">
        <v>111</v>
      </c>
      <c r="C30" s="31">
        <f>ROUND(SUM(C24:C29),0)</f>
        <v>0</v>
      </c>
      <c r="D30" s="46"/>
      <c r="E30" s="31">
        <f>ROUND(SUM(E24:E29),0)</f>
        <v>0</v>
      </c>
      <c r="F30" s="49">
        <f>ROUND(SUM(F24:F29),0)</f>
        <v>0</v>
      </c>
      <c r="G30" s="31">
        <f>ROUND(SUM(G24:G29),0)</f>
        <v>0</v>
      </c>
      <c r="H30" s="31">
        <f>SUM(H24:H29)</f>
        <v>0</v>
      </c>
      <c r="I30" s="97"/>
      <c r="J30" s="26"/>
      <c r="K30" s="26"/>
      <c r="L30" s="26"/>
      <c r="M30" s="97"/>
      <c r="N30" s="26"/>
      <c r="O30" s="26"/>
      <c r="P30" s="26"/>
      <c r="Q30" s="26"/>
      <c r="R30" s="4">
        <f t="shared" ref="R30:W30" si="17">ROUND(SUM(R24:R29),0)</f>
        <v>0</v>
      </c>
      <c r="S30" s="4">
        <f t="shared" si="17"/>
        <v>0</v>
      </c>
      <c r="T30" s="17">
        <f t="shared" si="17"/>
        <v>0</v>
      </c>
      <c r="U30" s="20">
        <f t="shared" si="17"/>
        <v>0</v>
      </c>
      <c r="V30" s="4">
        <f t="shared" si="17"/>
        <v>0</v>
      </c>
      <c r="W30" s="4">
        <f t="shared" si="17"/>
        <v>0</v>
      </c>
      <c r="Y30" s="4">
        <f>ROUND(SUM(Y24:Y29),0)</f>
        <v>0</v>
      </c>
      <c r="Z30" s="17">
        <f>ROUND(SUM(Z24:Z29),0)</f>
        <v>0</v>
      </c>
      <c r="AA30" s="20">
        <f>ROUND(SUM(AA24:AA29),0)</f>
        <v>0</v>
      </c>
      <c r="AB30" s="4">
        <f>ROUND(SUM(AB24:AB29),0)</f>
        <v>0</v>
      </c>
    </row>
    <row r="31" spans="1:28" ht="12.75" customHeight="1" x14ac:dyDescent="0.2">
      <c r="B31" s="1"/>
      <c r="C31" s="22"/>
      <c r="D31" s="22"/>
      <c r="E31" s="22"/>
      <c r="F31" s="22"/>
      <c r="G31" s="23"/>
      <c r="H31" s="23"/>
      <c r="I31" s="97"/>
      <c r="J31" s="7"/>
      <c r="K31" s="7"/>
      <c r="L31" s="7"/>
      <c r="M31" s="97"/>
      <c r="N31" s="7"/>
      <c r="O31" s="7"/>
      <c r="P31" s="7"/>
      <c r="Q31" s="7"/>
      <c r="R31" s="7"/>
      <c r="S31" s="7"/>
      <c r="T31" s="7"/>
      <c r="Y31" s="10"/>
      <c r="Z31" s="10"/>
      <c r="AA31" s="10"/>
      <c r="AB31" s="10"/>
    </row>
    <row r="32" spans="1:28" s="21" customFormat="1" ht="12.75" customHeight="1" x14ac:dyDescent="0.2">
      <c r="A32" s="219">
        <v>3</v>
      </c>
      <c r="B32" s="421" t="s">
        <v>87</v>
      </c>
      <c r="C32" s="422"/>
      <c r="D32" s="422"/>
      <c r="E32" s="422"/>
      <c r="F32" s="422"/>
      <c r="G32" s="422"/>
      <c r="H32" s="423"/>
      <c r="I32" s="97"/>
      <c r="J32" s="257"/>
      <c r="K32" s="257"/>
      <c r="L32" s="257"/>
      <c r="M32" s="97"/>
      <c r="N32" s="257"/>
      <c r="O32" s="257"/>
      <c r="P32" s="257"/>
      <c r="Q32" s="26"/>
      <c r="R32" s="2" t="s">
        <v>98</v>
      </c>
      <c r="S32" s="2" t="s">
        <v>99</v>
      </c>
      <c r="T32" s="15" t="s">
        <v>100</v>
      </c>
      <c r="U32" s="18" t="s">
        <v>98</v>
      </c>
      <c r="V32" s="2" t="s">
        <v>99</v>
      </c>
      <c r="W32" s="2" t="s">
        <v>100</v>
      </c>
      <c r="Y32" s="2" t="s">
        <v>105</v>
      </c>
      <c r="Z32" s="15" t="s">
        <v>106</v>
      </c>
      <c r="AA32" s="18" t="s">
        <v>105</v>
      </c>
      <c r="AB32" s="2" t="s">
        <v>106</v>
      </c>
    </row>
    <row r="33" spans="1:28" ht="12.75" customHeight="1" x14ac:dyDescent="0.2">
      <c r="A33" s="220" t="s">
        <v>28</v>
      </c>
      <c r="B33" s="226" t="s">
        <v>113</v>
      </c>
      <c r="C33" s="222"/>
      <c r="D33" s="22"/>
      <c r="E33" s="222"/>
      <c r="F33" s="223"/>
      <c r="G33" s="224">
        <f>E33+F33</f>
        <v>0</v>
      </c>
      <c r="H33" s="224">
        <f>C33-G33</f>
        <v>0</v>
      </c>
      <c r="I33" s="97" t="str">
        <f>IF(AND($C33="",$E33="",$F33=""),"",IF(AND(OR($C33&lt;&gt;"",$G33&lt;&gt;""),OR(J33="",K33="")),"Sélectionnez! -&gt;",""))</f>
        <v/>
      </c>
      <c r="J33" s="115"/>
      <c r="K33" s="115"/>
      <c r="L33" s="3" t="str">
        <f t="shared" ref="L33:L37" si="18">IF(J33=K33,"-", "Changement de répartition")</f>
        <v>-</v>
      </c>
      <c r="M33" s="97" t="str">
        <f t="shared" ref="M33:M37" si="19">IF(AND($C33="",$E33="",$F33=""),"",IF(AND(OR($C33&lt;&gt;"",$G33&lt;&gt;""),OR(N33="",O33="")),"Sélectionnez! -&gt;",""))</f>
        <v/>
      </c>
      <c r="N33" s="115" t="s">
        <v>105</v>
      </c>
      <c r="O33" s="115" t="s">
        <v>105</v>
      </c>
      <c r="P33" s="3" t="str">
        <f t="shared" ref="P33:P37" si="20">IF(N33=O33,"-","Changement d'origine")</f>
        <v>-</v>
      </c>
      <c r="Q33" s="45"/>
      <c r="R33" s="3" t="str">
        <f>IF(J33="Interne",C33,"-")</f>
        <v>-</v>
      </c>
      <c r="S33" s="3" t="str">
        <f>IF(J33="Apparenté",C33,"-")</f>
        <v>-</v>
      </c>
      <c r="T33" s="16" t="str">
        <f>IF(J33="Externe",C33,"-")</f>
        <v>-</v>
      </c>
      <c r="U33" s="19" t="str">
        <f>IF(K33="Interne",G33,"-")</f>
        <v>-</v>
      </c>
      <c r="V33" s="3" t="str">
        <f>IF(K33="Apparenté",G33,"-")</f>
        <v>-</v>
      </c>
      <c r="W33" s="3" t="str">
        <f>IF(K33="Externe",G33,"-")</f>
        <v>-</v>
      </c>
      <c r="Y33" s="3" t="str">
        <f>IF($N33="Canadien",IF($C33="","-",$C33),"-")</f>
        <v>-</v>
      </c>
      <c r="Z33" s="16" t="str">
        <f>IF($N33="Non-Canadien",IF($C33="","-",$C33),"-")</f>
        <v>-</v>
      </c>
      <c r="AA33" s="19" t="str">
        <f>IF($O33="Canadien",IF($G33=0,"-",$G33),"-")</f>
        <v>-</v>
      </c>
      <c r="AB33" s="3" t="str">
        <f>IF($O33="Non-Canadien",IF($G33=0,"-",$G33),"-")</f>
        <v>-</v>
      </c>
    </row>
    <row r="34" spans="1:28" ht="12.75" customHeight="1" x14ac:dyDescent="0.2">
      <c r="A34" s="27" t="s">
        <v>29</v>
      </c>
      <c r="B34" s="47" t="s">
        <v>262</v>
      </c>
      <c r="C34" s="113"/>
      <c r="D34" s="22"/>
      <c r="E34" s="113"/>
      <c r="F34" s="116"/>
      <c r="G34" s="29">
        <f>E34+F34</f>
        <v>0</v>
      </c>
      <c r="H34" s="29">
        <f>C34-G34</f>
        <v>0</v>
      </c>
      <c r="I34" s="97" t="str">
        <f>IF(AND($C34="",$E34="",$F34=""),"",IF(AND(OR($C34&lt;&gt;"",$G34&lt;&gt;""),OR(J34="",K34="")),"Sélectionnez! -&gt;",""))</f>
        <v/>
      </c>
      <c r="J34" s="115"/>
      <c r="K34" s="115"/>
      <c r="L34" s="3" t="str">
        <f t="shared" si="18"/>
        <v>-</v>
      </c>
      <c r="M34" s="97" t="str">
        <f t="shared" si="19"/>
        <v/>
      </c>
      <c r="N34" s="115" t="s">
        <v>105</v>
      </c>
      <c r="O34" s="115" t="s">
        <v>105</v>
      </c>
      <c r="P34" s="3" t="str">
        <f t="shared" si="20"/>
        <v>-</v>
      </c>
      <c r="Q34" s="45"/>
      <c r="R34" s="3" t="str">
        <f>IF(J34="Interne",C34,"-")</f>
        <v>-</v>
      </c>
      <c r="S34" s="3" t="str">
        <f>IF(J34="Apparenté",C34,"-")</f>
        <v>-</v>
      </c>
      <c r="T34" s="16" t="str">
        <f>IF(J34="Externe",C34,"-")</f>
        <v>-</v>
      </c>
      <c r="U34" s="19" t="str">
        <f>IF(K34="Interne",G34,"-")</f>
        <v>-</v>
      </c>
      <c r="V34" s="3" t="str">
        <f>IF(K34="Apparenté",G34,"-")</f>
        <v>-</v>
      </c>
      <c r="W34" s="3" t="str">
        <f>IF(K34="Externe",G34,"-")</f>
        <v>-</v>
      </c>
      <c r="Y34" s="3" t="str">
        <f>IF($N34="Canadien",IF($C34="","-",$C34),"-")</f>
        <v>-</v>
      </c>
      <c r="Z34" s="16" t="str">
        <f>IF($N34="Non-Canadien",IF($C34="","-",$C34),"-")</f>
        <v>-</v>
      </c>
      <c r="AA34" s="19" t="str">
        <f>IF($O34="Canadien",IF($G34=0,"-",$G34),"-")</f>
        <v>-</v>
      </c>
      <c r="AB34" s="3" t="str">
        <f>IF($O34="Non-Canadien",IF($G34=0,"-",$G34),"-")</f>
        <v>-</v>
      </c>
    </row>
    <row r="35" spans="1:28" ht="12.75" customHeight="1" x14ac:dyDescent="0.2">
      <c r="A35" s="27" t="s">
        <v>30</v>
      </c>
      <c r="B35" s="47" t="s">
        <v>114</v>
      </c>
      <c r="C35" s="113"/>
      <c r="D35" s="22"/>
      <c r="E35" s="113"/>
      <c r="F35" s="116"/>
      <c r="G35" s="29">
        <f>E35+F35</f>
        <v>0</v>
      </c>
      <c r="H35" s="29">
        <f>C35-G35</f>
        <v>0</v>
      </c>
      <c r="I35" s="97" t="str">
        <f>IF(AND($C35="",$E35="",$F35=""),"",IF(AND(OR($C35&lt;&gt;"",$G35&lt;&gt;""),OR(J35="",K35="")),"Sélectionnez! -&gt;",""))</f>
        <v/>
      </c>
      <c r="J35" s="115"/>
      <c r="K35" s="115"/>
      <c r="L35" s="3" t="str">
        <f t="shared" si="18"/>
        <v>-</v>
      </c>
      <c r="M35" s="97" t="str">
        <f t="shared" si="19"/>
        <v/>
      </c>
      <c r="N35" s="115" t="s">
        <v>105</v>
      </c>
      <c r="O35" s="115" t="s">
        <v>105</v>
      </c>
      <c r="P35" s="3" t="str">
        <f t="shared" si="20"/>
        <v>-</v>
      </c>
      <c r="Q35" s="45"/>
      <c r="R35" s="3" t="str">
        <f>IF(J35="Interne",C35,"-")</f>
        <v>-</v>
      </c>
      <c r="S35" s="3" t="str">
        <f>IF(J35="Apparenté",C35,"-")</f>
        <v>-</v>
      </c>
      <c r="T35" s="16" t="str">
        <f>IF(J35="Externe",C35,"-")</f>
        <v>-</v>
      </c>
      <c r="U35" s="19" t="str">
        <f>IF(K35="Interne",G35,"-")</f>
        <v>-</v>
      </c>
      <c r="V35" s="3" t="str">
        <f>IF(K35="Apparenté",G35,"-")</f>
        <v>-</v>
      </c>
      <c r="W35" s="3" t="str">
        <f>IF(K35="Externe",G35,"-")</f>
        <v>-</v>
      </c>
      <c r="Y35" s="3" t="str">
        <f>IF($N35="Canadien",IF($C35="","-",$C35),"-")</f>
        <v>-</v>
      </c>
      <c r="Z35" s="16" t="str">
        <f>IF($N35="Non-Canadien",IF($C35="","-",$C35),"-")</f>
        <v>-</v>
      </c>
      <c r="AA35" s="19" t="str">
        <f>IF($O35="Canadien",IF($G35=0,"-",$G35),"-")</f>
        <v>-</v>
      </c>
      <c r="AB35" s="3" t="str">
        <f>IF($O35="Non-Canadien",IF($G35=0,"-",$G35),"-")</f>
        <v>-</v>
      </c>
    </row>
    <row r="36" spans="1:28" ht="12.75" customHeight="1" x14ac:dyDescent="0.2">
      <c r="A36" s="27" t="s">
        <v>31</v>
      </c>
      <c r="B36" s="47" t="s">
        <v>177</v>
      </c>
      <c r="C36" s="113"/>
      <c r="D36" s="22"/>
      <c r="E36" s="113"/>
      <c r="F36" s="116"/>
      <c r="G36" s="29">
        <f>E36+F36</f>
        <v>0</v>
      </c>
      <c r="H36" s="29">
        <f>C36-G36</f>
        <v>0</v>
      </c>
      <c r="I36" s="97" t="str">
        <f>IF(AND($C36="",$E36="",$F36=""),"",IF(AND(OR($C36&lt;&gt;"",$G36&lt;&gt;""),OR(J36="",K36="")),"Sélectionnez! -&gt;",""))</f>
        <v/>
      </c>
      <c r="J36" s="115"/>
      <c r="K36" s="115"/>
      <c r="L36" s="3" t="str">
        <f t="shared" si="18"/>
        <v>-</v>
      </c>
      <c r="M36" s="97" t="str">
        <f t="shared" si="19"/>
        <v/>
      </c>
      <c r="N36" s="115" t="s">
        <v>105</v>
      </c>
      <c r="O36" s="115" t="s">
        <v>105</v>
      </c>
      <c r="P36" s="3" t="str">
        <f t="shared" si="20"/>
        <v>-</v>
      </c>
      <c r="Q36" s="45"/>
      <c r="R36" s="3" t="str">
        <f>IF(J36="Interne",C36,"-")</f>
        <v>-</v>
      </c>
      <c r="S36" s="3" t="str">
        <f>IF(J36="Apparenté",C36,"-")</f>
        <v>-</v>
      </c>
      <c r="T36" s="16" t="str">
        <f>IF(J36="Externe",C36,"-")</f>
        <v>-</v>
      </c>
      <c r="U36" s="19" t="str">
        <f>IF(K36="Interne",G36,"-")</f>
        <v>-</v>
      </c>
      <c r="V36" s="3" t="str">
        <f>IF(K36="Apparenté",G36,"-")</f>
        <v>-</v>
      </c>
      <c r="W36" s="3" t="str">
        <f>IF(K36="Externe",G36,"-")</f>
        <v>-</v>
      </c>
      <c r="Y36" s="3" t="str">
        <f>IF($N36="Canadien",IF($C36="","-",$C36),"-")</f>
        <v>-</v>
      </c>
      <c r="Z36" s="16" t="str">
        <f>IF($N36="Non-Canadien",IF($C36="","-",$C36),"-")</f>
        <v>-</v>
      </c>
      <c r="AA36" s="19" t="str">
        <f>IF($O36="Canadien",IF($G36=0,"-",$G36),"-")</f>
        <v>-</v>
      </c>
      <c r="AB36" s="3" t="str">
        <f>IF($O36="Non-Canadien",IF($G36=0,"-",$G36),"-")</f>
        <v>-</v>
      </c>
    </row>
    <row r="37" spans="1:28" ht="12.75" customHeight="1" x14ac:dyDescent="0.2">
      <c r="A37" s="27"/>
      <c r="B37" s="47"/>
      <c r="C37" s="113"/>
      <c r="D37" s="22"/>
      <c r="E37" s="113"/>
      <c r="F37" s="116"/>
      <c r="G37" s="29">
        <f>E37+F37</f>
        <v>0</v>
      </c>
      <c r="H37" s="29">
        <f>C37-G37</f>
        <v>0</v>
      </c>
      <c r="I37" s="97" t="str">
        <f>IF(AND($C37="",$E37="",$F37=""),"",IF(AND(OR($C37&lt;&gt;"",$G37&lt;&gt;""),OR(J37="",K37="")),"Sélectionnez! -&gt;",""))</f>
        <v/>
      </c>
      <c r="J37" s="115"/>
      <c r="K37" s="115"/>
      <c r="L37" s="3" t="str">
        <f t="shared" si="18"/>
        <v>-</v>
      </c>
      <c r="M37" s="97" t="str">
        <f t="shared" si="19"/>
        <v/>
      </c>
      <c r="N37" s="115" t="s">
        <v>105</v>
      </c>
      <c r="O37" s="115" t="s">
        <v>105</v>
      </c>
      <c r="P37" s="3" t="str">
        <f t="shared" si="20"/>
        <v>-</v>
      </c>
      <c r="Q37" s="45"/>
      <c r="R37" s="3" t="str">
        <f>IF(J37="Interne",C37,"-")</f>
        <v>-</v>
      </c>
      <c r="S37" s="3" t="str">
        <f>IF(J37="Apparenté",C37,"-")</f>
        <v>-</v>
      </c>
      <c r="T37" s="16" t="str">
        <f>IF(J37="Externe",C37,"-")</f>
        <v>-</v>
      </c>
      <c r="U37" s="19" t="str">
        <f>IF(K37="Interne",G37,"-")</f>
        <v>-</v>
      </c>
      <c r="V37" s="3" t="str">
        <f>IF(K37="Apparenté",G37,"-")</f>
        <v>-</v>
      </c>
      <c r="W37" s="3" t="str">
        <f>IF(K37="Externe",G37,"-")</f>
        <v>-</v>
      </c>
      <c r="Y37" s="3" t="str">
        <f>IF($N37="Canadien",IF($C37="","-",$C37),"-")</f>
        <v>-</v>
      </c>
      <c r="Z37" s="16" t="str">
        <f>IF($N37="Non-Canadien",IF($C37="","-",$C37),"-")</f>
        <v>-</v>
      </c>
      <c r="AA37" s="19" t="str">
        <f>IF($O37="Canadien",IF($G37=0,"-",$G37),"-")</f>
        <v>-</v>
      </c>
      <c r="AB37" s="3" t="str">
        <f>IF($O37="Non-Canadien",IF($G37=0,"-",$G37),"-")</f>
        <v>-</v>
      </c>
    </row>
    <row r="38" spans="1:28" s="21" customFormat="1" ht="12.75" customHeight="1" x14ac:dyDescent="0.2">
      <c r="A38" s="25">
        <v>3</v>
      </c>
      <c r="B38" s="48" t="s">
        <v>174</v>
      </c>
      <c r="C38" s="31">
        <f>ROUND(SUM(C33:C37),0)</f>
        <v>0</v>
      </c>
      <c r="D38" s="46"/>
      <c r="E38" s="31">
        <f>ROUND(SUM(E33:E37),0)</f>
        <v>0</v>
      </c>
      <c r="F38" s="49">
        <f>ROUND(SUM(F33:F37),0)</f>
        <v>0</v>
      </c>
      <c r="G38" s="31">
        <f>ROUND(SUM(G33:G37),0)</f>
        <v>0</v>
      </c>
      <c r="H38" s="31">
        <f>SUM(H33:H37)</f>
        <v>0</v>
      </c>
      <c r="I38" s="97"/>
      <c r="J38" s="26"/>
      <c r="K38" s="26"/>
      <c r="L38" s="26"/>
      <c r="M38" s="97"/>
      <c r="N38" s="26"/>
      <c r="O38" s="26"/>
      <c r="P38" s="26"/>
      <c r="Q38" s="26"/>
      <c r="R38" s="4">
        <f t="shared" ref="R38:W38" si="21">ROUND(SUM(R33:R37),0)</f>
        <v>0</v>
      </c>
      <c r="S38" s="4">
        <f t="shared" si="21"/>
        <v>0</v>
      </c>
      <c r="T38" s="17">
        <f t="shared" si="21"/>
        <v>0</v>
      </c>
      <c r="U38" s="20">
        <f t="shared" si="21"/>
        <v>0</v>
      </c>
      <c r="V38" s="4">
        <f t="shared" si="21"/>
        <v>0</v>
      </c>
      <c r="W38" s="4">
        <f t="shared" si="21"/>
        <v>0</v>
      </c>
      <c r="Y38" s="4">
        <f>ROUND(SUM(Y33:Y37),0)</f>
        <v>0</v>
      </c>
      <c r="Z38" s="17">
        <f>ROUND(SUM(Z33:Z37),0)</f>
        <v>0</v>
      </c>
      <c r="AA38" s="20">
        <f>ROUND(SUM(AA33:AA37),0)</f>
        <v>0</v>
      </c>
      <c r="AB38" s="4">
        <f>ROUND(SUM(AB33:AB37),0)</f>
        <v>0</v>
      </c>
    </row>
    <row r="39" spans="1:28" ht="12.75" customHeight="1" thickBot="1" x14ac:dyDescent="0.25">
      <c r="B39" s="1"/>
      <c r="C39" s="22"/>
      <c r="D39" s="22"/>
      <c r="E39" s="22"/>
      <c r="F39" s="22"/>
      <c r="G39" s="23"/>
      <c r="H39" s="23"/>
      <c r="I39" s="97"/>
      <c r="J39" s="7"/>
      <c r="K39" s="7"/>
      <c r="L39" s="7"/>
      <c r="M39" s="97"/>
      <c r="N39" s="7"/>
      <c r="O39" s="7"/>
      <c r="P39" s="7"/>
      <c r="Q39" s="7"/>
      <c r="R39" s="7"/>
      <c r="S39" s="7"/>
      <c r="T39" s="7"/>
      <c r="Y39" s="10"/>
      <c r="Z39" s="10"/>
      <c r="AA39" s="10"/>
      <c r="AB39" s="10"/>
    </row>
    <row r="40" spans="1:28" ht="14.25" customHeight="1" x14ac:dyDescent="0.2">
      <c r="A40" s="452" t="s">
        <v>291</v>
      </c>
      <c r="B40" s="453"/>
      <c r="C40" s="453"/>
      <c r="D40" s="453"/>
      <c r="E40" s="453"/>
      <c r="F40" s="453"/>
      <c r="G40" s="453"/>
      <c r="H40" s="454"/>
      <c r="I40" s="97"/>
      <c r="J40" s="7"/>
      <c r="K40" s="7"/>
      <c r="L40" s="7"/>
      <c r="M40" s="97"/>
      <c r="N40" s="7"/>
      <c r="O40" s="7"/>
      <c r="P40" s="7"/>
      <c r="Q40" s="7"/>
      <c r="R40" s="7"/>
      <c r="S40" s="7"/>
      <c r="T40" s="7"/>
      <c r="Y40" s="10"/>
      <c r="Z40" s="10"/>
      <c r="AA40" s="10"/>
      <c r="AB40" s="10"/>
    </row>
    <row r="41" spans="1:28" ht="12.75" customHeight="1" x14ac:dyDescent="0.2">
      <c r="A41" s="424" t="s">
        <v>196</v>
      </c>
      <c r="B41" s="425"/>
      <c r="C41" s="425"/>
      <c r="D41" s="425"/>
      <c r="E41" s="425"/>
      <c r="F41" s="425"/>
      <c r="G41" s="425"/>
      <c r="H41" s="425"/>
      <c r="I41" s="425"/>
      <c r="J41" s="425"/>
      <c r="K41" s="425"/>
      <c r="L41" s="425"/>
      <c r="M41" s="425"/>
      <c r="N41" s="425"/>
      <c r="O41" s="425"/>
      <c r="P41" s="426"/>
      <c r="Q41" s="7"/>
      <c r="R41" s="7"/>
      <c r="S41" s="7"/>
      <c r="T41" s="7"/>
      <c r="Y41" s="10"/>
      <c r="Z41" s="10"/>
      <c r="AA41" s="10"/>
      <c r="AB41" s="10"/>
    </row>
    <row r="42" spans="1:28" s="21" customFormat="1" ht="12.75" customHeight="1" x14ac:dyDescent="0.2">
      <c r="A42" s="217">
        <v>4</v>
      </c>
      <c r="B42" s="443" t="s">
        <v>166</v>
      </c>
      <c r="C42" s="444"/>
      <c r="D42" s="444"/>
      <c r="E42" s="444"/>
      <c r="F42" s="444"/>
      <c r="G42" s="444"/>
      <c r="H42" s="445"/>
      <c r="I42" s="97"/>
      <c r="J42" s="26"/>
      <c r="K42" s="26"/>
      <c r="L42" s="26"/>
      <c r="M42" s="97"/>
      <c r="N42" s="26"/>
      <c r="O42" s="26"/>
      <c r="P42" s="26"/>
      <c r="Q42" s="26"/>
      <c r="R42" s="2" t="s">
        <v>98</v>
      </c>
      <c r="S42" s="2" t="s">
        <v>99</v>
      </c>
      <c r="T42" s="15" t="s">
        <v>100</v>
      </c>
      <c r="U42" s="18" t="s">
        <v>98</v>
      </c>
      <c r="V42" s="2" t="s">
        <v>99</v>
      </c>
      <c r="W42" s="2" t="s">
        <v>100</v>
      </c>
      <c r="Y42" s="2" t="s">
        <v>105</v>
      </c>
      <c r="Z42" s="15" t="s">
        <v>106</v>
      </c>
      <c r="AA42" s="18" t="s">
        <v>105</v>
      </c>
      <c r="AB42" s="2" t="s">
        <v>106</v>
      </c>
    </row>
    <row r="43" spans="1:28" ht="12.75" customHeight="1" x14ac:dyDescent="0.2">
      <c r="A43" s="212" t="s">
        <v>32</v>
      </c>
      <c r="B43" s="248" t="s">
        <v>299</v>
      </c>
      <c r="C43" s="214"/>
      <c r="D43" s="22"/>
      <c r="E43" s="215"/>
      <c r="F43" s="225"/>
      <c r="G43" s="216">
        <f t="shared" ref="G43:G52" si="22">E43+F43</f>
        <v>0</v>
      </c>
      <c r="H43" s="216">
        <f t="shared" ref="H43:H52" si="23">C43-G43</f>
        <v>0</v>
      </c>
      <c r="I43" s="97" t="str">
        <f t="shared" ref="I43:I52" si="24">IF(AND($C43="",$E43="",$F43=""),"",IF(AND(OR($C43&lt;&gt;"",$G43&lt;&gt;""),OR(J43="",K43="")),"Sélectionnez! -&gt;",""))</f>
        <v/>
      </c>
      <c r="J43" s="115"/>
      <c r="K43" s="115"/>
      <c r="L43" s="3" t="str">
        <f>IF(J43=K43,"-", "Changement de répartition")</f>
        <v>-</v>
      </c>
      <c r="M43" s="97" t="str">
        <f>IF(AND($C43="",$E43="",$F43=""),"",IF(AND(OR($C43&lt;&gt;"",$G43&lt;&gt;""),OR(N43="",O43="")),"Sélectionnez! -&gt;",""))</f>
        <v/>
      </c>
      <c r="N43" s="115" t="s">
        <v>105</v>
      </c>
      <c r="O43" s="115" t="s">
        <v>105</v>
      </c>
      <c r="P43" s="3" t="str">
        <f>IF(N43=O43,"-","Changement d'origine")</f>
        <v>-</v>
      </c>
      <c r="Q43" s="45"/>
      <c r="R43" s="3" t="str">
        <f>IF(J43="Interne",C43,"-")</f>
        <v>-</v>
      </c>
      <c r="S43" s="3" t="str">
        <f>IF(J43="Apparenté",C43,"-")</f>
        <v>-</v>
      </c>
      <c r="T43" s="16" t="str">
        <f>IF(J43="Externe",C43,"-")</f>
        <v>-</v>
      </c>
      <c r="U43" s="19" t="str">
        <f>IF(K43="Interne",G43,"-")</f>
        <v>-</v>
      </c>
      <c r="V43" s="3" t="str">
        <f>IF(K43="Apparenté",G43,"-")</f>
        <v>-</v>
      </c>
      <c r="W43" s="3" t="str">
        <f>IF(K43="Externe",G43,"-")</f>
        <v>-</v>
      </c>
      <c r="Y43" s="3" t="str">
        <f t="shared" ref="Y43:Y52" si="25">IF($N43="Canadien",IF($C43="","-",$C43),"-")</f>
        <v>-</v>
      </c>
      <c r="Z43" s="16" t="str">
        <f t="shared" ref="Z43:Z52" si="26">IF($N43="Non-Canadien",IF($C43="","-",$C43),"-")</f>
        <v>-</v>
      </c>
      <c r="AA43" s="19" t="str">
        <f t="shared" ref="AA43:AA52" si="27">IF($O43="Canadien",IF($G43=0,"-",$G43),"-")</f>
        <v>-</v>
      </c>
      <c r="AB43" s="3" t="str">
        <f t="shared" ref="AB43:AB52" si="28">IF($O43="Non-Canadien",IF($G43=0,"-",$G43),"-")</f>
        <v>-</v>
      </c>
    </row>
    <row r="44" spans="1:28" ht="12.75" customHeight="1" x14ac:dyDescent="0.2">
      <c r="A44" s="255"/>
      <c r="B44" s="446" t="s">
        <v>286</v>
      </c>
      <c r="C44" s="447"/>
      <c r="D44" s="447"/>
      <c r="E44" s="447"/>
      <c r="F44" s="447"/>
      <c r="G44" s="447"/>
      <c r="H44" s="447"/>
      <c r="I44" s="447"/>
      <c r="J44" s="447"/>
      <c r="K44" s="447"/>
      <c r="L44" s="447"/>
      <c r="M44" s="447"/>
      <c r="N44" s="447"/>
      <c r="O44" s="447"/>
      <c r="P44" s="448"/>
      <c r="Q44" s="45"/>
      <c r="R44" s="241"/>
      <c r="S44" s="241"/>
      <c r="T44" s="242"/>
      <c r="U44" s="243"/>
      <c r="V44" s="241"/>
      <c r="W44" s="241"/>
      <c r="Y44" s="241"/>
      <c r="Z44" s="242"/>
      <c r="AA44" s="244"/>
      <c r="AB44" s="241"/>
    </row>
    <row r="45" spans="1:28" ht="12.75" customHeight="1" x14ac:dyDescent="0.2">
      <c r="A45" s="220" t="s">
        <v>33</v>
      </c>
      <c r="B45" s="226" t="s">
        <v>115</v>
      </c>
      <c r="C45" s="222"/>
      <c r="D45" s="22"/>
      <c r="E45" s="222"/>
      <c r="F45" s="223"/>
      <c r="G45" s="224">
        <f t="shared" si="22"/>
        <v>0</v>
      </c>
      <c r="H45" s="224">
        <f t="shared" si="23"/>
        <v>0</v>
      </c>
      <c r="I45" s="97" t="str">
        <f t="shared" si="24"/>
        <v/>
      </c>
      <c r="J45" s="115"/>
      <c r="K45" s="115"/>
      <c r="L45" s="3" t="str">
        <f t="shared" ref="L45:L52" si="29">IF(J45=K45,"-", "Changement de répartition")</f>
        <v>-</v>
      </c>
      <c r="M45" s="97" t="str">
        <f t="shared" ref="M45:M52" si="30">IF(AND($C45="",$E45="",$F45=""),"",IF(AND(OR($C45&lt;&gt;"",$G45&lt;&gt;""),OR(N45="",O45="")),"Sélectionnez! -&gt;",""))</f>
        <v/>
      </c>
      <c r="N45" s="115" t="s">
        <v>105</v>
      </c>
      <c r="O45" s="115" t="s">
        <v>105</v>
      </c>
      <c r="P45" s="3" t="str">
        <f t="shared" ref="P45:P52" si="31">IF(N45=O45,"-","Changement d'origine")</f>
        <v>-</v>
      </c>
      <c r="Q45" s="45"/>
      <c r="R45" s="3" t="str">
        <f t="shared" ref="R45:R52" si="32">IF(J45="Interne",C45,"-")</f>
        <v>-</v>
      </c>
      <c r="S45" s="3" t="str">
        <f t="shared" ref="S45:S52" si="33">IF(J45="Apparenté",C45,"-")</f>
        <v>-</v>
      </c>
      <c r="T45" s="16" t="str">
        <f t="shared" ref="T45:T52" si="34">IF(J45="Externe",C45,"-")</f>
        <v>-</v>
      </c>
      <c r="U45" s="19" t="str">
        <f t="shared" ref="U45:U52" si="35">IF(K45="Interne",G45,"-")</f>
        <v>-</v>
      </c>
      <c r="V45" s="3" t="str">
        <f t="shared" ref="V45:V52" si="36">IF(K45="Apparenté",G45,"-")</f>
        <v>-</v>
      </c>
      <c r="W45" s="3" t="str">
        <f t="shared" ref="W45:W52" si="37">IF(K45="Externe",G45,"-")</f>
        <v>-</v>
      </c>
      <c r="Y45" s="3" t="str">
        <f t="shared" si="25"/>
        <v>-</v>
      </c>
      <c r="Z45" s="16" t="str">
        <f t="shared" si="26"/>
        <v>-</v>
      </c>
      <c r="AA45" s="19" t="str">
        <f t="shared" si="27"/>
        <v>-</v>
      </c>
      <c r="AB45" s="3" t="str">
        <f t="shared" si="28"/>
        <v>-</v>
      </c>
    </row>
    <row r="46" spans="1:28" ht="12.75" customHeight="1" x14ac:dyDescent="0.2">
      <c r="A46" s="27" t="s">
        <v>34</v>
      </c>
      <c r="B46" s="249" t="s">
        <v>287</v>
      </c>
      <c r="C46" s="113"/>
      <c r="D46" s="22"/>
      <c r="E46" s="113"/>
      <c r="F46" s="116"/>
      <c r="G46" s="29">
        <f t="shared" si="22"/>
        <v>0</v>
      </c>
      <c r="H46" s="29">
        <f t="shared" si="23"/>
        <v>0</v>
      </c>
      <c r="I46" s="97" t="str">
        <f t="shared" si="24"/>
        <v/>
      </c>
      <c r="J46" s="115"/>
      <c r="K46" s="115"/>
      <c r="L46" s="3" t="str">
        <f t="shared" si="29"/>
        <v>-</v>
      </c>
      <c r="M46" s="97" t="str">
        <f t="shared" si="30"/>
        <v/>
      </c>
      <c r="N46" s="115" t="s">
        <v>105</v>
      </c>
      <c r="O46" s="115" t="s">
        <v>105</v>
      </c>
      <c r="P46" s="3" t="str">
        <f t="shared" si="31"/>
        <v>-</v>
      </c>
      <c r="Q46" s="45"/>
      <c r="R46" s="3" t="str">
        <f t="shared" si="32"/>
        <v>-</v>
      </c>
      <c r="S46" s="3" t="str">
        <f t="shared" si="33"/>
        <v>-</v>
      </c>
      <c r="T46" s="16" t="str">
        <f t="shared" si="34"/>
        <v>-</v>
      </c>
      <c r="U46" s="19" t="str">
        <f t="shared" si="35"/>
        <v>-</v>
      </c>
      <c r="V46" s="3" t="str">
        <f t="shared" si="36"/>
        <v>-</v>
      </c>
      <c r="W46" s="3" t="str">
        <f t="shared" si="37"/>
        <v>-</v>
      </c>
      <c r="Y46" s="3" t="str">
        <f t="shared" si="25"/>
        <v>-</v>
      </c>
      <c r="Z46" s="16" t="str">
        <f t="shared" si="26"/>
        <v>-</v>
      </c>
      <c r="AA46" s="19" t="str">
        <f t="shared" si="27"/>
        <v>-</v>
      </c>
      <c r="AB46" s="3" t="str">
        <f t="shared" si="28"/>
        <v>-</v>
      </c>
    </row>
    <row r="47" spans="1:28" ht="12.75" customHeight="1" x14ac:dyDescent="0.2">
      <c r="A47" s="27" t="s">
        <v>35</v>
      </c>
      <c r="B47" s="249" t="s">
        <v>263</v>
      </c>
      <c r="C47" s="113"/>
      <c r="D47" s="22"/>
      <c r="E47" s="113"/>
      <c r="F47" s="116"/>
      <c r="G47" s="29">
        <f t="shared" si="22"/>
        <v>0</v>
      </c>
      <c r="H47" s="29">
        <f t="shared" si="23"/>
        <v>0</v>
      </c>
      <c r="I47" s="97" t="str">
        <f t="shared" si="24"/>
        <v/>
      </c>
      <c r="J47" s="115"/>
      <c r="K47" s="115"/>
      <c r="L47" s="3" t="str">
        <f t="shared" si="29"/>
        <v>-</v>
      </c>
      <c r="M47" s="97" t="str">
        <f t="shared" si="30"/>
        <v/>
      </c>
      <c r="N47" s="115" t="s">
        <v>105</v>
      </c>
      <c r="O47" s="115" t="s">
        <v>105</v>
      </c>
      <c r="P47" s="3" t="str">
        <f t="shared" si="31"/>
        <v>-</v>
      </c>
      <c r="Q47" s="45"/>
      <c r="R47" s="3" t="str">
        <f t="shared" si="32"/>
        <v>-</v>
      </c>
      <c r="S47" s="3" t="str">
        <f t="shared" si="33"/>
        <v>-</v>
      </c>
      <c r="T47" s="16" t="str">
        <f t="shared" si="34"/>
        <v>-</v>
      </c>
      <c r="U47" s="19" t="str">
        <f t="shared" si="35"/>
        <v>-</v>
      </c>
      <c r="V47" s="3" t="str">
        <f t="shared" si="36"/>
        <v>-</v>
      </c>
      <c r="W47" s="3" t="str">
        <f t="shared" si="37"/>
        <v>-</v>
      </c>
      <c r="Y47" s="3" t="str">
        <f t="shared" si="25"/>
        <v>-</v>
      </c>
      <c r="Z47" s="16" t="str">
        <f t="shared" si="26"/>
        <v>-</v>
      </c>
      <c r="AA47" s="19" t="str">
        <f t="shared" si="27"/>
        <v>-</v>
      </c>
      <c r="AB47" s="3" t="str">
        <f t="shared" si="28"/>
        <v>-</v>
      </c>
    </row>
    <row r="48" spans="1:28" ht="12.75" customHeight="1" x14ac:dyDescent="0.2">
      <c r="A48" s="27" t="s">
        <v>36</v>
      </c>
      <c r="B48" s="47" t="s">
        <v>264</v>
      </c>
      <c r="C48" s="113"/>
      <c r="D48" s="22"/>
      <c r="E48" s="113"/>
      <c r="F48" s="116"/>
      <c r="G48" s="29">
        <f t="shared" si="22"/>
        <v>0</v>
      </c>
      <c r="H48" s="29">
        <f t="shared" si="23"/>
        <v>0</v>
      </c>
      <c r="I48" s="97" t="str">
        <f t="shared" si="24"/>
        <v/>
      </c>
      <c r="J48" s="115"/>
      <c r="K48" s="115"/>
      <c r="L48" s="3" t="str">
        <f t="shared" si="29"/>
        <v>-</v>
      </c>
      <c r="M48" s="97" t="str">
        <f t="shared" si="30"/>
        <v/>
      </c>
      <c r="N48" s="115" t="s">
        <v>105</v>
      </c>
      <c r="O48" s="115" t="s">
        <v>105</v>
      </c>
      <c r="P48" s="3" t="str">
        <f t="shared" si="31"/>
        <v>-</v>
      </c>
      <c r="Q48" s="45"/>
      <c r="R48" s="3" t="str">
        <f t="shared" si="32"/>
        <v>-</v>
      </c>
      <c r="S48" s="3" t="str">
        <f t="shared" si="33"/>
        <v>-</v>
      </c>
      <c r="T48" s="16" t="str">
        <f t="shared" si="34"/>
        <v>-</v>
      </c>
      <c r="U48" s="19" t="str">
        <f t="shared" si="35"/>
        <v>-</v>
      </c>
      <c r="V48" s="3" t="str">
        <f t="shared" si="36"/>
        <v>-</v>
      </c>
      <c r="W48" s="3" t="str">
        <f t="shared" si="37"/>
        <v>-</v>
      </c>
      <c r="Y48" s="3" t="str">
        <f t="shared" si="25"/>
        <v>-</v>
      </c>
      <c r="Z48" s="16" t="str">
        <f t="shared" si="26"/>
        <v>-</v>
      </c>
      <c r="AA48" s="19" t="str">
        <f t="shared" si="27"/>
        <v>-</v>
      </c>
      <c r="AB48" s="3" t="str">
        <f t="shared" si="28"/>
        <v>-</v>
      </c>
    </row>
    <row r="49" spans="1:28" ht="12.75" customHeight="1" x14ac:dyDescent="0.2">
      <c r="A49" s="27" t="s">
        <v>3</v>
      </c>
      <c r="B49" s="249" t="s">
        <v>265</v>
      </c>
      <c r="C49" s="113"/>
      <c r="D49" s="22"/>
      <c r="E49" s="113"/>
      <c r="F49" s="116"/>
      <c r="G49" s="29">
        <f>E49+F49</f>
        <v>0</v>
      </c>
      <c r="H49" s="29">
        <f t="shared" si="23"/>
        <v>0</v>
      </c>
      <c r="I49" s="97" t="str">
        <f t="shared" si="24"/>
        <v/>
      </c>
      <c r="J49" s="115"/>
      <c r="K49" s="115"/>
      <c r="L49" s="3" t="str">
        <f t="shared" si="29"/>
        <v>-</v>
      </c>
      <c r="M49" s="97" t="str">
        <f t="shared" si="30"/>
        <v/>
      </c>
      <c r="N49" s="115" t="s">
        <v>105</v>
      </c>
      <c r="O49" s="115" t="s">
        <v>105</v>
      </c>
      <c r="P49" s="3" t="str">
        <f t="shared" si="31"/>
        <v>-</v>
      </c>
      <c r="Q49" s="45"/>
      <c r="R49" s="3" t="str">
        <f t="shared" si="32"/>
        <v>-</v>
      </c>
      <c r="S49" s="3" t="str">
        <f t="shared" si="33"/>
        <v>-</v>
      </c>
      <c r="T49" s="16" t="str">
        <f t="shared" si="34"/>
        <v>-</v>
      </c>
      <c r="U49" s="19" t="str">
        <f t="shared" si="35"/>
        <v>-</v>
      </c>
      <c r="V49" s="3" t="str">
        <f t="shared" si="36"/>
        <v>-</v>
      </c>
      <c r="W49" s="3" t="str">
        <f t="shared" si="37"/>
        <v>-</v>
      </c>
      <c r="Y49" s="3" t="str">
        <f t="shared" si="25"/>
        <v>-</v>
      </c>
      <c r="Z49" s="16" t="str">
        <f t="shared" si="26"/>
        <v>-</v>
      </c>
      <c r="AA49" s="19" t="str">
        <f t="shared" si="27"/>
        <v>-</v>
      </c>
      <c r="AB49" s="3" t="str">
        <f t="shared" si="28"/>
        <v>-</v>
      </c>
    </row>
    <row r="50" spans="1:28" ht="12.75" customHeight="1" x14ac:dyDescent="0.2">
      <c r="A50" s="27" t="s">
        <v>172</v>
      </c>
      <c r="B50" s="250" t="s">
        <v>266</v>
      </c>
      <c r="C50" s="113"/>
      <c r="D50" s="22"/>
      <c r="E50" s="113"/>
      <c r="F50" s="116"/>
      <c r="G50" s="29">
        <f>E50+F50</f>
        <v>0</v>
      </c>
      <c r="H50" s="29">
        <f t="shared" si="23"/>
        <v>0</v>
      </c>
      <c r="I50" s="97" t="str">
        <f t="shared" si="24"/>
        <v/>
      </c>
      <c r="J50" s="115"/>
      <c r="K50" s="115"/>
      <c r="L50" s="3" t="str">
        <f t="shared" si="29"/>
        <v>-</v>
      </c>
      <c r="M50" s="97" t="str">
        <f t="shared" si="30"/>
        <v/>
      </c>
      <c r="N50" s="115" t="s">
        <v>105</v>
      </c>
      <c r="O50" s="115" t="s">
        <v>105</v>
      </c>
      <c r="P50" s="3" t="str">
        <f t="shared" si="31"/>
        <v>-</v>
      </c>
      <c r="Q50" s="45"/>
      <c r="R50" s="3" t="str">
        <f t="shared" si="32"/>
        <v>-</v>
      </c>
      <c r="S50" s="3" t="str">
        <f t="shared" si="33"/>
        <v>-</v>
      </c>
      <c r="T50" s="16" t="str">
        <f t="shared" si="34"/>
        <v>-</v>
      </c>
      <c r="U50" s="19" t="str">
        <f t="shared" si="35"/>
        <v>-</v>
      </c>
      <c r="V50" s="3" t="str">
        <f t="shared" si="36"/>
        <v>-</v>
      </c>
      <c r="W50" s="3" t="str">
        <f t="shared" si="37"/>
        <v>-</v>
      </c>
      <c r="Y50" s="3" t="str">
        <f t="shared" si="25"/>
        <v>-</v>
      </c>
      <c r="Z50" s="16" t="str">
        <f t="shared" si="26"/>
        <v>-</v>
      </c>
      <c r="AA50" s="19" t="str">
        <f t="shared" si="27"/>
        <v>-</v>
      </c>
      <c r="AB50" s="3" t="str">
        <f t="shared" si="28"/>
        <v>-</v>
      </c>
    </row>
    <row r="51" spans="1:28" ht="12.75" customHeight="1" x14ac:dyDescent="0.2">
      <c r="A51" s="27" t="s">
        <v>37</v>
      </c>
      <c r="B51" s="47" t="s">
        <v>177</v>
      </c>
      <c r="C51" s="113"/>
      <c r="D51" s="22"/>
      <c r="E51" s="113"/>
      <c r="F51" s="116"/>
      <c r="G51" s="29">
        <f t="shared" si="22"/>
        <v>0</v>
      </c>
      <c r="H51" s="29">
        <f t="shared" si="23"/>
        <v>0</v>
      </c>
      <c r="I51" s="97" t="str">
        <f t="shared" si="24"/>
        <v/>
      </c>
      <c r="J51" s="115"/>
      <c r="K51" s="115"/>
      <c r="L51" s="3" t="str">
        <f t="shared" si="29"/>
        <v>-</v>
      </c>
      <c r="M51" s="97" t="str">
        <f t="shared" si="30"/>
        <v/>
      </c>
      <c r="N51" s="115" t="s">
        <v>105</v>
      </c>
      <c r="O51" s="115" t="s">
        <v>105</v>
      </c>
      <c r="P51" s="3" t="str">
        <f t="shared" si="31"/>
        <v>-</v>
      </c>
      <c r="Q51" s="45"/>
      <c r="R51" s="3" t="str">
        <f t="shared" si="32"/>
        <v>-</v>
      </c>
      <c r="S51" s="3" t="str">
        <f t="shared" si="33"/>
        <v>-</v>
      </c>
      <c r="T51" s="16" t="str">
        <f t="shared" si="34"/>
        <v>-</v>
      </c>
      <c r="U51" s="19" t="str">
        <f t="shared" si="35"/>
        <v>-</v>
      </c>
      <c r="V51" s="3" t="str">
        <f t="shared" si="36"/>
        <v>-</v>
      </c>
      <c r="W51" s="3" t="str">
        <f t="shared" si="37"/>
        <v>-</v>
      </c>
      <c r="Y51" s="3" t="str">
        <f t="shared" si="25"/>
        <v>-</v>
      </c>
      <c r="Z51" s="16" t="str">
        <f t="shared" si="26"/>
        <v>-</v>
      </c>
      <c r="AA51" s="19" t="str">
        <f t="shared" si="27"/>
        <v>-</v>
      </c>
      <c r="AB51" s="3" t="str">
        <f t="shared" si="28"/>
        <v>-</v>
      </c>
    </row>
    <row r="52" spans="1:28" ht="12.75" customHeight="1" x14ac:dyDescent="0.2">
      <c r="A52" s="27"/>
      <c r="B52" s="47"/>
      <c r="C52" s="113"/>
      <c r="D52" s="22"/>
      <c r="E52" s="113"/>
      <c r="F52" s="116"/>
      <c r="G52" s="29">
        <f t="shared" si="22"/>
        <v>0</v>
      </c>
      <c r="H52" s="29">
        <f t="shared" si="23"/>
        <v>0</v>
      </c>
      <c r="I52" s="97" t="str">
        <f t="shared" si="24"/>
        <v/>
      </c>
      <c r="J52" s="115"/>
      <c r="K52" s="115"/>
      <c r="L52" s="3" t="str">
        <f t="shared" si="29"/>
        <v>-</v>
      </c>
      <c r="M52" s="97" t="str">
        <f t="shared" si="30"/>
        <v/>
      </c>
      <c r="N52" s="115" t="s">
        <v>105</v>
      </c>
      <c r="O52" s="115" t="s">
        <v>105</v>
      </c>
      <c r="P52" s="3" t="str">
        <f t="shared" si="31"/>
        <v>-</v>
      </c>
      <c r="Q52" s="45"/>
      <c r="R52" s="3" t="str">
        <f t="shared" si="32"/>
        <v>-</v>
      </c>
      <c r="S52" s="3" t="str">
        <f t="shared" si="33"/>
        <v>-</v>
      </c>
      <c r="T52" s="16" t="str">
        <f t="shared" si="34"/>
        <v>-</v>
      </c>
      <c r="U52" s="19" t="str">
        <f t="shared" si="35"/>
        <v>-</v>
      </c>
      <c r="V52" s="3" t="str">
        <f t="shared" si="36"/>
        <v>-</v>
      </c>
      <c r="W52" s="3" t="str">
        <f t="shared" si="37"/>
        <v>-</v>
      </c>
      <c r="Y52" s="3" t="str">
        <f t="shared" si="25"/>
        <v>-</v>
      </c>
      <c r="Z52" s="16" t="str">
        <f t="shared" si="26"/>
        <v>-</v>
      </c>
      <c r="AA52" s="19" t="str">
        <f t="shared" si="27"/>
        <v>-</v>
      </c>
      <c r="AB52" s="3" t="str">
        <f t="shared" si="28"/>
        <v>-</v>
      </c>
    </row>
    <row r="53" spans="1:28" s="21" customFormat="1" ht="12.75" customHeight="1" x14ac:dyDescent="0.2">
      <c r="A53" s="25">
        <v>4</v>
      </c>
      <c r="B53" s="48" t="s">
        <v>173</v>
      </c>
      <c r="C53" s="31">
        <f>ROUND(SUM(C43:C52),0)</f>
        <v>0</v>
      </c>
      <c r="D53" s="46"/>
      <c r="E53" s="31">
        <f>ROUND(SUM(E43:E52),0)</f>
        <v>0</v>
      </c>
      <c r="F53" s="49">
        <f>ROUND(SUM(F43:F52),0)</f>
        <v>0</v>
      </c>
      <c r="G53" s="31">
        <f>ROUND(SUM(G43:G52),0)</f>
        <v>0</v>
      </c>
      <c r="H53" s="31">
        <f>SUM(H43:H52)</f>
        <v>0</v>
      </c>
      <c r="I53" s="97"/>
      <c r="J53" s="26"/>
      <c r="K53" s="26"/>
      <c r="L53" s="26"/>
      <c r="M53" s="97"/>
      <c r="N53" s="26"/>
      <c r="O53" s="26"/>
      <c r="P53" s="26"/>
      <c r="Q53" s="26"/>
      <c r="R53" s="4">
        <f t="shared" ref="R53:W53" si="38">ROUND(SUM(R43:R52),0)</f>
        <v>0</v>
      </c>
      <c r="S53" s="4">
        <f t="shared" si="38"/>
        <v>0</v>
      </c>
      <c r="T53" s="17">
        <f t="shared" si="38"/>
        <v>0</v>
      </c>
      <c r="U53" s="20">
        <f t="shared" si="38"/>
        <v>0</v>
      </c>
      <c r="V53" s="4">
        <f t="shared" si="38"/>
        <v>0</v>
      </c>
      <c r="W53" s="4">
        <f t="shared" si="38"/>
        <v>0</v>
      </c>
      <c r="Y53" s="4">
        <f>ROUND(SUM(Y43:Y52),0)</f>
        <v>0</v>
      </c>
      <c r="Z53" s="17">
        <f>ROUND(SUM(Z43:Z52),0)</f>
        <v>0</v>
      </c>
      <c r="AA53" s="20">
        <f>ROUND(SUM(AA43:AA52),0)</f>
        <v>0</v>
      </c>
      <c r="AB53" s="4">
        <f>ROUND(SUM(AB43:AB52),0)</f>
        <v>0</v>
      </c>
    </row>
    <row r="54" spans="1:28" ht="12.75" customHeight="1" x14ac:dyDescent="0.2">
      <c r="B54" s="1"/>
      <c r="C54" s="22"/>
      <c r="D54" s="22"/>
      <c r="E54" s="22"/>
      <c r="F54" s="32"/>
      <c r="G54" s="23"/>
      <c r="H54" s="23"/>
      <c r="I54" s="97"/>
      <c r="J54" s="7"/>
      <c r="K54" s="7"/>
      <c r="L54" s="7"/>
      <c r="M54" s="97"/>
      <c r="N54" s="7"/>
      <c r="O54" s="7"/>
      <c r="P54" s="7"/>
      <c r="Q54" s="7"/>
      <c r="R54" s="7"/>
      <c r="S54" s="7"/>
      <c r="T54" s="7"/>
      <c r="Y54" s="10"/>
      <c r="Z54" s="10"/>
      <c r="AA54" s="10"/>
      <c r="AB54" s="10"/>
    </row>
    <row r="55" spans="1:28" s="21" customFormat="1" ht="12.75" customHeight="1" x14ac:dyDescent="0.2">
      <c r="A55" s="25">
        <v>5</v>
      </c>
      <c r="B55" s="421" t="s">
        <v>88</v>
      </c>
      <c r="C55" s="422"/>
      <c r="D55" s="422"/>
      <c r="E55" s="422"/>
      <c r="F55" s="422"/>
      <c r="G55" s="422"/>
      <c r="H55" s="423"/>
      <c r="I55" s="97"/>
      <c r="M55" s="97"/>
      <c r="R55" s="2" t="s">
        <v>98</v>
      </c>
      <c r="S55" s="2" t="s">
        <v>99</v>
      </c>
      <c r="T55" s="15" t="s">
        <v>100</v>
      </c>
      <c r="U55" s="18" t="s">
        <v>98</v>
      </c>
      <c r="V55" s="2" t="s">
        <v>99</v>
      </c>
      <c r="W55" s="2" t="s">
        <v>100</v>
      </c>
      <c r="Y55" s="2" t="s">
        <v>105</v>
      </c>
      <c r="Z55" s="15" t="s">
        <v>106</v>
      </c>
      <c r="AA55" s="18" t="s">
        <v>105</v>
      </c>
      <c r="AB55" s="2" t="s">
        <v>106</v>
      </c>
    </row>
    <row r="56" spans="1:28" ht="12.75" customHeight="1" x14ac:dyDescent="0.2">
      <c r="A56" s="27" t="s">
        <v>38</v>
      </c>
      <c r="B56" s="249" t="s">
        <v>345</v>
      </c>
      <c r="C56" s="113"/>
      <c r="D56" s="22"/>
      <c r="E56" s="114"/>
      <c r="F56" s="116"/>
      <c r="G56" s="29">
        <f t="shared" ref="G56:G64" si="39">E56+F56</f>
        <v>0</v>
      </c>
      <c r="H56" s="29">
        <f t="shared" ref="H56:H65" si="40">C56-G56</f>
        <v>0</v>
      </c>
      <c r="I56" s="97" t="str">
        <f t="shared" ref="I56:I65" si="41">IF(AND($C56="",$E56="",$F56=""),"",IF(AND(OR($C56&lt;&gt;"",$G56&lt;&gt;""),OR(J56="",K56="")),"Sélectionnez! -&gt;",""))</f>
        <v/>
      </c>
      <c r="J56" s="115"/>
      <c r="K56" s="115"/>
      <c r="L56" s="3" t="str">
        <f t="shared" ref="L56:L65" si="42">IF(J56=K56,"-", "Changement de répartition")</f>
        <v>-</v>
      </c>
      <c r="M56" s="97" t="str">
        <f t="shared" ref="M56:M65" si="43">IF(AND($C56="",$E56="",$F56=""),"",IF(AND(OR($C56&lt;&gt;"",$G56&lt;&gt;""),OR(N56="",O56="")),"Sélectionnez! -&gt;",""))</f>
        <v/>
      </c>
      <c r="N56" s="115" t="s">
        <v>105</v>
      </c>
      <c r="O56" s="115" t="s">
        <v>105</v>
      </c>
      <c r="P56" s="3" t="str">
        <f t="shared" ref="P56:P65" si="44">IF(N56=O56,"-","Changement d'origine")</f>
        <v>-</v>
      </c>
      <c r="Q56" s="45"/>
      <c r="R56" s="3" t="str">
        <f t="shared" ref="R56:R65" si="45">IF(J56="Interne",C56,"-")</f>
        <v>-</v>
      </c>
      <c r="S56" s="3" t="str">
        <f t="shared" ref="S56:S65" si="46">IF(J56="Apparenté",C56,"-")</f>
        <v>-</v>
      </c>
      <c r="T56" s="16" t="str">
        <f t="shared" ref="T56:T65" si="47">IF(J56="Externe",C56,"-")</f>
        <v>-</v>
      </c>
      <c r="U56" s="19" t="str">
        <f t="shared" ref="U56:U65" si="48">IF(K56="Interne",G56,"-")</f>
        <v>-</v>
      </c>
      <c r="V56" s="3" t="str">
        <f t="shared" ref="V56:V65" si="49">IF(K56="Apparenté",G56,"-")</f>
        <v>-</v>
      </c>
      <c r="W56" s="3" t="str">
        <f t="shared" ref="W56:W65" si="50">IF(K56="Externe",G56,"-")</f>
        <v>-</v>
      </c>
      <c r="Y56" s="3" t="str">
        <f t="shared" ref="Y56:Y65" si="51">IF($N56="Canadien",IF($C56="","-",$C56),"-")</f>
        <v>-</v>
      </c>
      <c r="Z56" s="16" t="str">
        <f t="shared" ref="Z56:Z65" si="52">IF($N56="Non-Canadien",IF($C56="","-",$C56),"-")</f>
        <v>-</v>
      </c>
      <c r="AA56" s="19" t="str">
        <f t="shared" ref="AA56:AA65" si="53">IF($O56="Canadien",IF($G56=0,"-",$G56),"-")</f>
        <v>-</v>
      </c>
      <c r="AB56" s="3" t="str">
        <f t="shared" ref="AB56:AB65" si="54">IF($O56="Non-Canadien",IF($G56=0,"-",$G56),"-")</f>
        <v>-</v>
      </c>
    </row>
    <row r="57" spans="1:28" ht="12.75" customHeight="1" x14ac:dyDescent="0.2">
      <c r="A57" s="27" t="s">
        <v>39</v>
      </c>
      <c r="B57" s="47" t="s">
        <v>269</v>
      </c>
      <c r="C57" s="113"/>
      <c r="D57" s="22"/>
      <c r="E57" s="114"/>
      <c r="F57" s="116"/>
      <c r="G57" s="29">
        <f t="shared" si="39"/>
        <v>0</v>
      </c>
      <c r="H57" s="29">
        <f t="shared" si="40"/>
        <v>0</v>
      </c>
      <c r="I57" s="97" t="str">
        <f t="shared" si="41"/>
        <v/>
      </c>
      <c r="J57" s="115"/>
      <c r="K57" s="115"/>
      <c r="L57" s="3" t="str">
        <f t="shared" si="42"/>
        <v>-</v>
      </c>
      <c r="M57" s="97" t="str">
        <f t="shared" si="43"/>
        <v/>
      </c>
      <c r="N57" s="115" t="s">
        <v>105</v>
      </c>
      <c r="O57" s="115" t="s">
        <v>105</v>
      </c>
      <c r="P57" s="3" t="str">
        <f t="shared" si="44"/>
        <v>-</v>
      </c>
      <c r="Q57" s="45"/>
      <c r="R57" s="3" t="str">
        <f t="shared" si="45"/>
        <v>-</v>
      </c>
      <c r="S57" s="3" t="str">
        <f t="shared" si="46"/>
        <v>-</v>
      </c>
      <c r="T57" s="16" t="str">
        <f t="shared" si="47"/>
        <v>-</v>
      </c>
      <c r="U57" s="19" t="str">
        <f t="shared" si="48"/>
        <v>-</v>
      </c>
      <c r="V57" s="3" t="str">
        <f t="shared" si="49"/>
        <v>-</v>
      </c>
      <c r="W57" s="3" t="str">
        <f t="shared" si="50"/>
        <v>-</v>
      </c>
      <c r="Y57" s="3" t="str">
        <f t="shared" si="51"/>
        <v>-</v>
      </c>
      <c r="Z57" s="16" t="str">
        <f t="shared" si="52"/>
        <v>-</v>
      </c>
      <c r="AA57" s="19" t="str">
        <f t="shared" si="53"/>
        <v>-</v>
      </c>
      <c r="AB57" s="3" t="str">
        <f t="shared" si="54"/>
        <v>-</v>
      </c>
    </row>
    <row r="58" spans="1:28" ht="12.75" customHeight="1" x14ac:dyDescent="0.2">
      <c r="A58" s="27" t="s">
        <v>40</v>
      </c>
      <c r="B58" s="47" t="s">
        <v>267</v>
      </c>
      <c r="C58" s="113"/>
      <c r="D58" s="22"/>
      <c r="E58" s="114"/>
      <c r="F58" s="116"/>
      <c r="G58" s="29">
        <f t="shared" si="39"/>
        <v>0</v>
      </c>
      <c r="H58" s="29">
        <f t="shared" si="40"/>
        <v>0</v>
      </c>
      <c r="I58" s="97" t="str">
        <f t="shared" si="41"/>
        <v/>
      </c>
      <c r="J58" s="115"/>
      <c r="K58" s="115"/>
      <c r="L58" s="3" t="str">
        <f t="shared" si="42"/>
        <v>-</v>
      </c>
      <c r="M58" s="97" t="str">
        <f t="shared" si="43"/>
        <v/>
      </c>
      <c r="N58" s="115" t="s">
        <v>105</v>
      </c>
      <c r="O58" s="115" t="s">
        <v>105</v>
      </c>
      <c r="P58" s="3" t="str">
        <f t="shared" si="44"/>
        <v>-</v>
      </c>
      <c r="Q58" s="45"/>
      <c r="R58" s="3" t="str">
        <f t="shared" si="45"/>
        <v>-</v>
      </c>
      <c r="S58" s="3" t="str">
        <f t="shared" si="46"/>
        <v>-</v>
      </c>
      <c r="T58" s="16" t="str">
        <f t="shared" si="47"/>
        <v>-</v>
      </c>
      <c r="U58" s="19" t="str">
        <f t="shared" si="48"/>
        <v>-</v>
      </c>
      <c r="V58" s="3" t="str">
        <f t="shared" si="49"/>
        <v>-</v>
      </c>
      <c r="W58" s="3" t="str">
        <f t="shared" si="50"/>
        <v>-</v>
      </c>
      <c r="Y58" s="3" t="str">
        <f t="shared" si="51"/>
        <v>-</v>
      </c>
      <c r="Z58" s="16" t="str">
        <f t="shared" si="52"/>
        <v>-</v>
      </c>
      <c r="AA58" s="19" t="str">
        <f t="shared" si="53"/>
        <v>-</v>
      </c>
      <c r="AB58" s="3" t="str">
        <f t="shared" si="54"/>
        <v>-</v>
      </c>
    </row>
    <row r="59" spans="1:28" ht="12.75" customHeight="1" x14ac:dyDescent="0.2">
      <c r="A59" s="27" t="s">
        <v>41</v>
      </c>
      <c r="B59" s="47" t="s">
        <v>268</v>
      </c>
      <c r="C59" s="113"/>
      <c r="D59" s="22"/>
      <c r="E59" s="114"/>
      <c r="F59" s="116"/>
      <c r="G59" s="29">
        <f t="shared" si="39"/>
        <v>0</v>
      </c>
      <c r="H59" s="29">
        <f t="shared" si="40"/>
        <v>0</v>
      </c>
      <c r="I59" s="97" t="str">
        <f t="shared" si="41"/>
        <v/>
      </c>
      <c r="J59" s="115"/>
      <c r="K59" s="115"/>
      <c r="L59" s="3" t="str">
        <f t="shared" si="42"/>
        <v>-</v>
      </c>
      <c r="M59" s="97" t="str">
        <f t="shared" si="43"/>
        <v/>
      </c>
      <c r="N59" s="115" t="s">
        <v>105</v>
      </c>
      <c r="O59" s="115" t="s">
        <v>105</v>
      </c>
      <c r="P59" s="3" t="str">
        <f t="shared" si="44"/>
        <v>-</v>
      </c>
      <c r="Q59" s="45"/>
      <c r="R59" s="3" t="str">
        <f t="shared" si="45"/>
        <v>-</v>
      </c>
      <c r="S59" s="3" t="str">
        <f t="shared" si="46"/>
        <v>-</v>
      </c>
      <c r="T59" s="16" t="str">
        <f t="shared" si="47"/>
        <v>-</v>
      </c>
      <c r="U59" s="19" t="str">
        <f t="shared" si="48"/>
        <v>-</v>
      </c>
      <c r="V59" s="3" t="str">
        <f t="shared" si="49"/>
        <v>-</v>
      </c>
      <c r="W59" s="3" t="str">
        <f t="shared" si="50"/>
        <v>-</v>
      </c>
      <c r="Y59" s="3" t="str">
        <f t="shared" si="51"/>
        <v>-</v>
      </c>
      <c r="Z59" s="16" t="str">
        <f t="shared" si="52"/>
        <v>-</v>
      </c>
      <c r="AA59" s="19" t="str">
        <f t="shared" si="53"/>
        <v>-</v>
      </c>
      <c r="AB59" s="3" t="str">
        <f t="shared" si="54"/>
        <v>-</v>
      </c>
    </row>
    <row r="60" spans="1:28" ht="12.75" customHeight="1" x14ac:dyDescent="0.2">
      <c r="A60" s="27" t="s">
        <v>175</v>
      </c>
      <c r="B60" s="47" t="s">
        <v>176</v>
      </c>
      <c r="C60" s="113"/>
      <c r="D60" s="22"/>
      <c r="E60" s="114"/>
      <c r="F60" s="116"/>
      <c r="G60" s="29">
        <f t="shared" si="39"/>
        <v>0</v>
      </c>
      <c r="H60" s="29">
        <f t="shared" si="40"/>
        <v>0</v>
      </c>
      <c r="I60" s="97" t="str">
        <f t="shared" si="41"/>
        <v/>
      </c>
      <c r="J60" s="115"/>
      <c r="K60" s="115"/>
      <c r="L60" s="3" t="str">
        <f t="shared" si="42"/>
        <v>-</v>
      </c>
      <c r="M60" s="97" t="str">
        <f t="shared" si="43"/>
        <v/>
      </c>
      <c r="N60" s="115" t="s">
        <v>105</v>
      </c>
      <c r="O60" s="115" t="s">
        <v>105</v>
      </c>
      <c r="P60" s="3" t="str">
        <f t="shared" si="44"/>
        <v>-</v>
      </c>
      <c r="Q60" s="45"/>
      <c r="R60" s="3" t="str">
        <f t="shared" si="45"/>
        <v>-</v>
      </c>
      <c r="S60" s="3" t="str">
        <f t="shared" si="46"/>
        <v>-</v>
      </c>
      <c r="T60" s="16" t="str">
        <f t="shared" si="47"/>
        <v>-</v>
      </c>
      <c r="U60" s="19" t="str">
        <f t="shared" si="48"/>
        <v>-</v>
      </c>
      <c r="V60" s="3" t="str">
        <f t="shared" si="49"/>
        <v>-</v>
      </c>
      <c r="W60" s="3" t="str">
        <f t="shared" si="50"/>
        <v>-</v>
      </c>
      <c r="Y60" s="3" t="str">
        <f t="shared" si="51"/>
        <v>-</v>
      </c>
      <c r="Z60" s="16" t="str">
        <f t="shared" si="52"/>
        <v>-</v>
      </c>
      <c r="AA60" s="19" t="str">
        <f t="shared" si="53"/>
        <v>-</v>
      </c>
      <c r="AB60" s="3" t="str">
        <f t="shared" si="54"/>
        <v>-</v>
      </c>
    </row>
    <row r="61" spans="1:28" ht="12.75" customHeight="1" x14ac:dyDescent="0.2">
      <c r="A61" s="27" t="s">
        <v>42</v>
      </c>
      <c r="B61" s="47" t="s">
        <v>270</v>
      </c>
      <c r="C61" s="113"/>
      <c r="D61" s="22"/>
      <c r="E61" s="114"/>
      <c r="F61" s="116"/>
      <c r="G61" s="29">
        <f t="shared" si="39"/>
        <v>0</v>
      </c>
      <c r="H61" s="29">
        <f t="shared" si="40"/>
        <v>0</v>
      </c>
      <c r="I61" s="97" t="str">
        <f t="shared" si="41"/>
        <v/>
      </c>
      <c r="J61" s="115"/>
      <c r="K61" s="115"/>
      <c r="L61" s="3" t="str">
        <f t="shared" si="42"/>
        <v>-</v>
      </c>
      <c r="M61" s="97" t="str">
        <f t="shared" si="43"/>
        <v/>
      </c>
      <c r="N61" s="115" t="s">
        <v>105</v>
      </c>
      <c r="O61" s="115" t="s">
        <v>105</v>
      </c>
      <c r="P61" s="3" t="str">
        <f t="shared" si="44"/>
        <v>-</v>
      </c>
      <c r="Q61" s="45"/>
      <c r="R61" s="3" t="str">
        <f t="shared" si="45"/>
        <v>-</v>
      </c>
      <c r="S61" s="3" t="str">
        <f t="shared" si="46"/>
        <v>-</v>
      </c>
      <c r="T61" s="16" t="str">
        <f t="shared" si="47"/>
        <v>-</v>
      </c>
      <c r="U61" s="19" t="str">
        <f t="shared" si="48"/>
        <v>-</v>
      </c>
      <c r="V61" s="3" t="str">
        <f t="shared" si="49"/>
        <v>-</v>
      </c>
      <c r="W61" s="3" t="str">
        <f t="shared" si="50"/>
        <v>-</v>
      </c>
      <c r="Y61" s="3" t="str">
        <f t="shared" si="51"/>
        <v>-</v>
      </c>
      <c r="Z61" s="16" t="str">
        <f t="shared" si="52"/>
        <v>-</v>
      </c>
      <c r="AA61" s="19" t="str">
        <f t="shared" si="53"/>
        <v>-</v>
      </c>
      <c r="AB61" s="3" t="str">
        <f t="shared" si="54"/>
        <v>-</v>
      </c>
    </row>
    <row r="62" spans="1:28" ht="12.75" customHeight="1" x14ac:dyDescent="0.2">
      <c r="A62" s="27" t="s">
        <v>43</v>
      </c>
      <c r="B62" s="47" t="s">
        <v>271</v>
      </c>
      <c r="C62" s="113"/>
      <c r="D62" s="22"/>
      <c r="E62" s="114"/>
      <c r="F62" s="116"/>
      <c r="G62" s="29">
        <f t="shared" si="39"/>
        <v>0</v>
      </c>
      <c r="H62" s="29">
        <f t="shared" si="40"/>
        <v>0</v>
      </c>
      <c r="I62" s="97" t="str">
        <f t="shared" si="41"/>
        <v/>
      </c>
      <c r="J62" s="115"/>
      <c r="K62" s="115"/>
      <c r="L62" s="3" t="str">
        <f t="shared" si="42"/>
        <v>-</v>
      </c>
      <c r="M62" s="97" t="str">
        <f t="shared" si="43"/>
        <v/>
      </c>
      <c r="N62" s="115" t="s">
        <v>105</v>
      </c>
      <c r="O62" s="115" t="s">
        <v>105</v>
      </c>
      <c r="P62" s="3" t="str">
        <f t="shared" si="44"/>
        <v>-</v>
      </c>
      <c r="Q62" s="45"/>
      <c r="R62" s="3" t="str">
        <f t="shared" si="45"/>
        <v>-</v>
      </c>
      <c r="S62" s="3" t="str">
        <f t="shared" si="46"/>
        <v>-</v>
      </c>
      <c r="T62" s="16" t="str">
        <f t="shared" si="47"/>
        <v>-</v>
      </c>
      <c r="U62" s="19" t="str">
        <f t="shared" si="48"/>
        <v>-</v>
      </c>
      <c r="V62" s="3" t="str">
        <f t="shared" si="49"/>
        <v>-</v>
      </c>
      <c r="W62" s="3" t="str">
        <f t="shared" si="50"/>
        <v>-</v>
      </c>
      <c r="Y62" s="3" t="str">
        <f t="shared" si="51"/>
        <v>-</v>
      </c>
      <c r="Z62" s="16" t="str">
        <f t="shared" si="52"/>
        <v>-</v>
      </c>
      <c r="AA62" s="19" t="str">
        <f t="shared" si="53"/>
        <v>-</v>
      </c>
      <c r="AB62" s="3" t="str">
        <f t="shared" si="54"/>
        <v>-</v>
      </c>
    </row>
    <row r="63" spans="1:28" ht="12.75" customHeight="1" x14ac:dyDescent="0.2">
      <c r="A63" s="27" t="s">
        <v>44</v>
      </c>
      <c r="B63" s="47" t="s">
        <v>274</v>
      </c>
      <c r="C63" s="113"/>
      <c r="D63" s="22"/>
      <c r="E63" s="114"/>
      <c r="F63" s="116"/>
      <c r="G63" s="29">
        <f t="shared" si="39"/>
        <v>0</v>
      </c>
      <c r="H63" s="29">
        <f t="shared" si="40"/>
        <v>0</v>
      </c>
      <c r="I63" s="97" t="str">
        <f t="shared" si="41"/>
        <v/>
      </c>
      <c r="J63" s="115"/>
      <c r="K63" s="115"/>
      <c r="L63" s="3" t="str">
        <f t="shared" si="42"/>
        <v>-</v>
      </c>
      <c r="M63" s="97" t="str">
        <f t="shared" si="43"/>
        <v/>
      </c>
      <c r="N63" s="115" t="s">
        <v>105</v>
      </c>
      <c r="O63" s="115" t="s">
        <v>105</v>
      </c>
      <c r="P63" s="3" t="str">
        <f t="shared" si="44"/>
        <v>-</v>
      </c>
      <c r="Q63" s="45"/>
      <c r="R63" s="3" t="str">
        <f t="shared" si="45"/>
        <v>-</v>
      </c>
      <c r="S63" s="3" t="str">
        <f t="shared" si="46"/>
        <v>-</v>
      </c>
      <c r="T63" s="16" t="str">
        <f t="shared" si="47"/>
        <v>-</v>
      </c>
      <c r="U63" s="19" t="str">
        <f t="shared" si="48"/>
        <v>-</v>
      </c>
      <c r="V63" s="3" t="str">
        <f t="shared" si="49"/>
        <v>-</v>
      </c>
      <c r="W63" s="3" t="str">
        <f t="shared" si="50"/>
        <v>-</v>
      </c>
      <c r="Y63" s="3" t="str">
        <f t="shared" si="51"/>
        <v>-</v>
      </c>
      <c r="Z63" s="16" t="str">
        <f t="shared" si="52"/>
        <v>-</v>
      </c>
      <c r="AA63" s="19" t="str">
        <f t="shared" si="53"/>
        <v>-</v>
      </c>
      <c r="AB63" s="3" t="str">
        <f t="shared" si="54"/>
        <v>-</v>
      </c>
    </row>
    <row r="64" spans="1:28" ht="12.75" customHeight="1" x14ac:dyDescent="0.2">
      <c r="A64" s="27" t="s">
        <v>45</v>
      </c>
      <c r="B64" s="47" t="s">
        <v>177</v>
      </c>
      <c r="C64" s="113"/>
      <c r="D64" s="22"/>
      <c r="E64" s="114"/>
      <c r="F64" s="116"/>
      <c r="G64" s="29">
        <f t="shared" si="39"/>
        <v>0</v>
      </c>
      <c r="H64" s="29">
        <f t="shared" si="40"/>
        <v>0</v>
      </c>
      <c r="I64" s="97" t="str">
        <f t="shared" si="41"/>
        <v/>
      </c>
      <c r="J64" s="115"/>
      <c r="K64" s="115"/>
      <c r="L64" s="3" t="str">
        <f t="shared" si="42"/>
        <v>-</v>
      </c>
      <c r="M64" s="97" t="str">
        <f t="shared" si="43"/>
        <v/>
      </c>
      <c r="N64" s="115" t="s">
        <v>105</v>
      </c>
      <c r="O64" s="115" t="s">
        <v>105</v>
      </c>
      <c r="P64" s="3" t="str">
        <f t="shared" si="44"/>
        <v>-</v>
      </c>
      <c r="Q64" s="45"/>
      <c r="R64" s="3" t="str">
        <f t="shared" si="45"/>
        <v>-</v>
      </c>
      <c r="S64" s="3" t="str">
        <f t="shared" si="46"/>
        <v>-</v>
      </c>
      <c r="T64" s="16" t="str">
        <f t="shared" si="47"/>
        <v>-</v>
      </c>
      <c r="U64" s="19" t="str">
        <f t="shared" si="48"/>
        <v>-</v>
      </c>
      <c r="V64" s="3" t="str">
        <f t="shared" si="49"/>
        <v>-</v>
      </c>
      <c r="W64" s="3" t="str">
        <f t="shared" si="50"/>
        <v>-</v>
      </c>
      <c r="Y64" s="3" t="str">
        <f t="shared" si="51"/>
        <v>-</v>
      </c>
      <c r="Z64" s="16" t="str">
        <f t="shared" si="52"/>
        <v>-</v>
      </c>
      <c r="AA64" s="19" t="str">
        <f t="shared" si="53"/>
        <v>-</v>
      </c>
      <c r="AB64" s="3" t="str">
        <f t="shared" si="54"/>
        <v>-</v>
      </c>
    </row>
    <row r="65" spans="1:28" ht="12.75" customHeight="1" x14ac:dyDescent="0.2">
      <c r="A65" s="27"/>
      <c r="B65" s="47"/>
      <c r="C65" s="113"/>
      <c r="D65" s="22"/>
      <c r="E65" s="114"/>
      <c r="F65" s="116"/>
      <c r="G65" s="29">
        <f>E65+F65</f>
        <v>0</v>
      </c>
      <c r="H65" s="29">
        <f t="shared" si="40"/>
        <v>0</v>
      </c>
      <c r="I65" s="97" t="str">
        <f t="shared" si="41"/>
        <v/>
      </c>
      <c r="J65" s="115"/>
      <c r="K65" s="115"/>
      <c r="L65" s="3" t="str">
        <f t="shared" si="42"/>
        <v>-</v>
      </c>
      <c r="M65" s="97" t="str">
        <f t="shared" si="43"/>
        <v/>
      </c>
      <c r="N65" s="115" t="s">
        <v>105</v>
      </c>
      <c r="O65" s="115" t="s">
        <v>105</v>
      </c>
      <c r="P65" s="3" t="str">
        <f t="shared" si="44"/>
        <v>-</v>
      </c>
      <c r="Q65" s="45"/>
      <c r="R65" s="3" t="str">
        <f t="shared" si="45"/>
        <v>-</v>
      </c>
      <c r="S65" s="3" t="str">
        <f t="shared" si="46"/>
        <v>-</v>
      </c>
      <c r="T65" s="16" t="str">
        <f t="shared" si="47"/>
        <v>-</v>
      </c>
      <c r="U65" s="19" t="str">
        <f t="shared" si="48"/>
        <v>-</v>
      </c>
      <c r="V65" s="3" t="str">
        <f t="shared" si="49"/>
        <v>-</v>
      </c>
      <c r="W65" s="3" t="str">
        <f t="shared" si="50"/>
        <v>-</v>
      </c>
      <c r="Y65" s="3" t="str">
        <f t="shared" si="51"/>
        <v>-</v>
      </c>
      <c r="Z65" s="16" t="str">
        <f t="shared" si="52"/>
        <v>-</v>
      </c>
      <c r="AA65" s="19" t="str">
        <f t="shared" si="53"/>
        <v>-</v>
      </c>
      <c r="AB65" s="3" t="str">
        <f t="shared" si="54"/>
        <v>-</v>
      </c>
    </row>
    <row r="66" spans="1:28" s="21" customFormat="1" ht="12.75" customHeight="1" x14ac:dyDescent="0.2">
      <c r="A66" s="25">
        <v>5</v>
      </c>
      <c r="B66" s="48" t="s">
        <v>116</v>
      </c>
      <c r="C66" s="31">
        <f>ROUND(SUM(C56:C65),0)</f>
        <v>0</v>
      </c>
      <c r="D66" s="46"/>
      <c r="E66" s="31">
        <f>ROUND(SUM(E56:E65),0)</f>
        <v>0</v>
      </c>
      <c r="F66" s="49">
        <f>ROUND(SUM(F56:F65),0)</f>
        <v>0</v>
      </c>
      <c r="G66" s="31">
        <f>ROUND(SUM(G56:G65),0)</f>
        <v>0</v>
      </c>
      <c r="H66" s="31">
        <f>SUM(H56:H65)</f>
        <v>0</v>
      </c>
      <c r="I66" s="97"/>
      <c r="M66" s="97"/>
      <c r="R66" s="4">
        <f t="shared" ref="R66:W66" si="55">ROUND(SUM(R56:R65),0)</f>
        <v>0</v>
      </c>
      <c r="S66" s="4">
        <f t="shared" si="55"/>
        <v>0</v>
      </c>
      <c r="T66" s="17">
        <f t="shared" si="55"/>
        <v>0</v>
      </c>
      <c r="U66" s="20">
        <f t="shared" si="55"/>
        <v>0</v>
      </c>
      <c r="V66" s="4">
        <f t="shared" si="55"/>
        <v>0</v>
      </c>
      <c r="W66" s="4">
        <f t="shared" si="55"/>
        <v>0</v>
      </c>
      <c r="Y66" s="4">
        <f>ROUND(SUM(Y56:Y65),0)</f>
        <v>0</v>
      </c>
      <c r="Z66" s="17">
        <f>ROUND(SUM(Z56:Z65),0)</f>
        <v>0</v>
      </c>
      <c r="AA66" s="20">
        <f>ROUND(SUM(AA56:AA65),0)</f>
        <v>0</v>
      </c>
      <c r="AB66" s="4">
        <f>ROUND(SUM(AB56:AB65),0)</f>
        <v>0</v>
      </c>
    </row>
    <row r="67" spans="1:28" ht="12.75" customHeight="1" x14ac:dyDescent="0.2">
      <c r="B67" s="1"/>
      <c r="C67" s="22"/>
      <c r="D67" s="22"/>
      <c r="E67" s="32"/>
      <c r="F67" s="32"/>
      <c r="G67" s="23"/>
      <c r="H67" s="23"/>
      <c r="I67" s="97"/>
      <c r="M67" s="97"/>
    </row>
    <row r="68" spans="1:28" s="21" customFormat="1" ht="12.75" customHeight="1" x14ac:dyDescent="0.2">
      <c r="A68" s="25">
        <v>6</v>
      </c>
      <c r="B68" s="421" t="s">
        <v>89</v>
      </c>
      <c r="C68" s="422"/>
      <c r="D68" s="422"/>
      <c r="E68" s="422"/>
      <c r="F68" s="422"/>
      <c r="G68" s="422"/>
      <c r="H68" s="423"/>
      <c r="I68" s="97"/>
      <c r="M68" s="97"/>
      <c r="R68" s="2" t="s">
        <v>98</v>
      </c>
      <c r="S68" s="2" t="s">
        <v>99</v>
      </c>
      <c r="T68" s="15" t="s">
        <v>100</v>
      </c>
      <c r="U68" s="18" t="s">
        <v>98</v>
      </c>
      <c r="V68" s="2" t="s">
        <v>99</v>
      </c>
      <c r="W68" s="2" t="s">
        <v>100</v>
      </c>
      <c r="Y68" s="2" t="s">
        <v>105</v>
      </c>
      <c r="Z68" s="15" t="s">
        <v>106</v>
      </c>
      <c r="AA68" s="18" t="s">
        <v>105</v>
      </c>
      <c r="AB68" s="2" t="s">
        <v>106</v>
      </c>
    </row>
    <row r="69" spans="1:28" ht="12.75" customHeight="1" x14ac:dyDescent="0.2">
      <c r="A69" s="27" t="s">
        <v>46</v>
      </c>
      <c r="B69" s="249" t="s">
        <v>272</v>
      </c>
      <c r="C69" s="113"/>
      <c r="D69" s="22"/>
      <c r="E69" s="114"/>
      <c r="F69" s="116"/>
      <c r="G69" s="29">
        <f t="shared" ref="G69:G75" si="56">E69+F69</f>
        <v>0</v>
      </c>
      <c r="H69" s="29">
        <f t="shared" ref="H69:H75" si="57">C69-G69</f>
        <v>0</v>
      </c>
      <c r="I69" s="97" t="str">
        <f t="shared" ref="I69:I75" si="58">IF(AND($C69="",$E69="",$F69=""),"",IF(AND(OR($C69&lt;&gt;"",$G69&lt;&gt;""),OR(J69="",K69="")),"Sélectionnez! -&gt;",""))</f>
        <v/>
      </c>
      <c r="J69" s="115"/>
      <c r="K69" s="115"/>
      <c r="L69" s="3" t="str">
        <f t="shared" ref="L69:L75" si="59">IF(J69=K69,"-", "Changement de répartition")</f>
        <v>-</v>
      </c>
      <c r="M69" s="97" t="str">
        <f t="shared" ref="M69:M75" si="60">IF(AND($C69="",$E69="",$F69=""),"",IF(AND(OR($C69&lt;&gt;"",$G69&lt;&gt;""),OR(N69="",O69="")),"Sélectionnez! -&gt;",""))</f>
        <v/>
      </c>
      <c r="N69" s="115" t="s">
        <v>105</v>
      </c>
      <c r="O69" s="115" t="s">
        <v>105</v>
      </c>
      <c r="P69" s="3" t="str">
        <f t="shared" ref="P69:P75" si="61">IF(N69=O69,"-","Changement d'origine")</f>
        <v>-</v>
      </c>
      <c r="Q69" s="45"/>
      <c r="R69" s="3" t="str">
        <f t="shared" ref="R69:R75" si="62">IF(J69="Interne",C69,"-")</f>
        <v>-</v>
      </c>
      <c r="S69" s="3" t="str">
        <f t="shared" ref="S69:S75" si="63">IF(J69="Apparenté",C69,"-")</f>
        <v>-</v>
      </c>
      <c r="T69" s="16" t="str">
        <f t="shared" ref="T69:T75" si="64">IF(J69="Externe",C69,"-")</f>
        <v>-</v>
      </c>
      <c r="U69" s="19" t="str">
        <f t="shared" ref="U69:U75" si="65">IF(K69="Interne",G69,"-")</f>
        <v>-</v>
      </c>
      <c r="V69" s="3" t="str">
        <f t="shared" ref="V69:V75" si="66">IF(K69="Apparenté",G69,"-")</f>
        <v>-</v>
      </c>
      <c r="W69" s="3" t="str">
        <f t="shared" ref="W69:W75" si="67">IF(K69="Externe",G69,"-")</f>
        <v>-</v>
      </c>
      <c r="Y69" s="3" t="str">
        <f t="shared" ref="Y69:Y75" si="68">IF($N69="Canadien",IF($C69="","-",$C69),"-")</f>
        <v>-</v>
      </c>
      <c r="Z69" s="16" t="str">
        <f t="shared" ref="Z69:Z75" si="69">IF($N69="Non-Canadien",IF($C69="","-",$C69),"-")</f>
        <v>-</v>
      </c>
      <c r="AA69" s="19" t="str">
        <f t="shared" ref="AA69:AA75" si="70">IF($O69="Canadien",IF($G69=0,"-",$G69),"-")</f>
        <v>-</v>
      </c>
      <c r="AB69" s="3" t="str">
        <f t="shared" ref="AB69:AB75" si="71">IF($O69="Non-Canadien",IF($G69=0,"-",$G69),"-")</f>
        <v>-</v>
      </c>
    </row>
    <row r="70" spans="1:28" ht="12.75" customHeight="1" x14ac:dyDescent="0.2">
      <c r="A70" s="27" t="s">
        <v>47</v>
      </c>
      <c r="B70" s="47" t="s">
        <v>118</v>
      </c>
      <c r="C70" s="113"/>
      <c r="D70" s="22"/>
      <c r="E70" s="114"/>
      <c r="F70" s="116"/>
      <c r="G70" s="29">
        <f t="shared" si="56"/>
        <v>0</v>
      </c>
      <c r="H70" s="29">
        <f t="shared" si="57"/>
        <v>0</v>
      </c>
      <c r="I70" s="97" t="str">
        <f t="shared" si="58"/>
        <v/>
      </c>
      <c r="J70" s="115"/>
      <c r="K70" s="115"/>
      <c r="L70" s="3" t="str">
        <f t="shared" si="59"/>
        <v>-</v>
      </c>
      <c r="M70" s="97" t="str">
        <f t="shared" si="60"/>
        <v/>
      </c>
      <c r="N70" s="115" t="s">
        <v>105</v>
      </c>
      <c r="O70" s="115" t="s">
        <v>105</v>
      </c>
      <c r="P70" s="3" t="str">
        <f t="shared" si="61"/>
        <v>-</v>
      </c>
      <c r="Q70" s="45"/>
      <c r="R70" s="3" t="str">
        <f t="shared" si="62"/>
        <v>-</v>
      </c>
      <c r="S70" s="3" t="str">
        <f t="shared" si="63"/>
        <v>-</v>
      </c>
      <c r="T70" s="16" t="str">
        <f t="shared" si="64"/>
        <v>-</v>
      </c>
      <c r="U70" s="19" t="str">
        <f t="shared" si="65"/>
        <v>-</v>
      </c>
      <c r="V70" s="3" t="str">
        <f t="shared" si="66"/>
        <v>-</v>
      </c>
      <c r="W70" s="3" t="str">
        <f t="shared" si="67"/>
        <v>-</v>
      </c>
      <c r="Y70" s="3" t="str">
        <f t="shared" si="68"/>
        <v>-</v>
      </c>
      <c r="Z70" s="16" t="str">
        <f t="shared" si="69"/>
        <v>-</v>
      </c>
      <c r="AA70" s="19" t="str">
        <f t="shared" si="70"/>
        <v>-</v>
      </c>
      <c r="AB70" s="3" t="str">
        <f t="shared" si="71"/>
        <v>-</v>
      </c>
    </row>
    <row r="71" spans="1:28" ht="12.75" customHeight="1" x14ac:dyDescent="0.2">
      <c r="A71" s="27" t="s">
        <v>48</v>
      </c>
      <c r="B71" s="47" t="s">
        <v>119</v>
      </c>
      <c r="C71" s="113"/>
      <c r="D71" s="22"/>
      <c r="E71" s="114"/>
      <c r="F71" s="116"/>
      <c r="G71" s="29">
        <f t="shared" si="56"/>
        <v>0</v>
      </c>
      <c r="H71" s="29">
        <f t="shared" si="57"/>
        <v>0</v>
      </c>
      <c r="I71" s="97" t="str">
        <f t="shared" si="58"/>
        <v/>
      </c>
      <c r="J71" s="115"/>
      <c r="K71" s="115"/>
      <c r="L71" s="3" t="str">
        <f t="shared" si="59"/>
        <v>-</v>
      </c>
      <c r="M71" s="97" t="str">
        <f t="shared" si="60"/>
        <v/>
      </c>
      <c r="N71" s="115" t="s">
        <v>105</v>
      </c>
      <c r="O71" s="115" t="s">
        <v>105</v>
      </c>
      <c r="P71" s="3" t="str">
        <f t="shared" si="61"/>
        <v>-</v>
      </c>
      <c r="Q71" s="45"/>
      <c r="R71" s="3" t="str">
        <f t="shared" si="62"/>
        <v>-</v>
      </c>
      <c r="S71" s="3" t="str">
        <f t="shared" si="63"/>
        <v>-</v>
      </c>
      <c r="T71" s="16" t="str">
        <f t="shared" si="64"/>
        <v>-</v>
      </c>
      <c r="U71" s="19" t="str">
        <f t="shared" si="65"/>
        <v>-</v>
      </c>
      <c r="V71" s="3" t="str">
        <f t="shared" si="66"/>
        <v>-</v>
      </c>
      <c r="W71" s="3" t="str">
        <f t="shared" si="67"/>
        <v>-</v>
      </c>
      <c r="Y71" s="3" t="str">
        <f t="shared" si="68"/>
        <v>-</v>
      </c>
      <c r="Z71" s="16" t="str">
        <f t="shared" si="69"/>
        <v>-</v>
      </c>
      <c r="AA71" s="19" t="str">
        <f t="shared" si="70"/>
        <v>-</v>
      </c>
      <c r="AB71" s="3" t="str">
        <f t="shared" si="71"/>
        <v>-</v>
      </c>
    </row>
    <row r="72" spans="1:28" ht="12.75" customHeight="1" x14ac:dyDescent="0.2">
      <c r="A72" s="27" t="s">
        <v>49</v>
      </c>
      <c r="B72" s="47" t="s">
        <v>273</v>
      </c>
      <c r="C72" s="113"/>
      <c r="D72" s="22"/>
      <c r="E72" s="114"/>
      <c r="F72" s="116"/>
      <c r="G72" s="29">
        <f t="shared" si="56"/>
        <v>0</v>
      </c>
      <c r="H72" s="29">
        <f t="shared" si="57"/>
        <v>0</v>
      </c>
      <c r="I72" s="97" t="str">
        <f t="shared" si="58"/>
        <v/>
      </c>
      <c r="J72" s="115"/>
      <c r="K72" s="115"/>
      <c r="L72" s="3" t="str">
        <f t="shared" si="59"/>
        <v>-</v>
      </c>
      <c r="M72" s="97" t="str">
        <f t="shared" si="60"/>
        <v/>
      </c>
      <c r="N72" s="115" t="s">
        <v>105</v>
      </c>
      <c r="O72" s="115" t="s">
        <v>105</v>
      </c>
      <c r="P72" s="3" t="str">
        <f t="shared" si="61"/>
        <v>-</v>
      </c>
      <c r="Q72" s="45"/>
      <c r="R72" s="3" t="str">
        <f t="shared" si="62"/>
        <v>-</v>
      </c>
      <c r="S72" s="3" t="str">
        <f t="shared" si="63"/>
        <v>-</v>
      </c>
      <c r="T72" s="16" t="str">
        <f t="shared" si="64"/>
        <v>-</v>
      </c>
      <c r="U72" s="19" t="str">
        <f t="shared" si="65"/>
        <v>-</v>
      </c>
      <c r="V72" s="3" t="str">
        <f t="shared" si="66"/>
        <v>-</v>
      </c>
      <c r="W72" s="3" t="str">
        <f t="shared" si="67"/>
        <v>-</v>
      </c>
      <c r="Y72" s="3" t="str">
        <f t="shared" si="68"/>
        <v>-</v>
      </c>
      <c r="Z72" s="16" t="str">
        <f t="shared" si="69"/>
        <v>-</v>
      </c>
      <c r="AA72" s="19" t="str">
        <f t="shared" si="70"/>
        <v>-</v>
      </c>
      <c r="AB72" s="3" t="str">
        <f t="shared" si="71"/>
        <v>-</v>
      </c>
    </row>
    <row r="73" spans="1:28" ht="12.75" customHeight="1" x14ac:dyDescent="0.2">
      <c r="A73" s="27" t="s">
        <v>178</v>
      </c>
      <c r="B73" s="47" t="s">
        <v>120</v>
      </c>
      <c r="C73" s="113"/>
      <c r="D73" s="22"/>
      <c r="E73" s="114"/>
      <c r="F73" s="116"/>
      <c r="G73" s="29">
        <f t="shared" si="56"/>
        <v>0</v>
      </c>
      <c r="H73" s="29">
        <f t="shared" si="57"/>
        <v>0</v>
      </c>
      <c r="I73" s="97" t="str">
        <f t="shared" si="58"/>
        <v/>
      </c>
      <c r="J73" s="115"/>
      <c r="K73" s="115"/>
      <c r="L73" s="3" t="str">
        <f t="shared" si="59"/>
        <v>-</v>
      </c>
      <c r="M73" s="97" t="str">
        <f t="shared" si="60"/>
        <v/>
      </c>
      <c r="N73" s="115" t="s">
        <v>105</v>
      </c>
      <c r="O73" s="115" t="s">
        <v>105</v>
      </c>
      <c r="P73" s="3" t="str">
        <f t="shared" si="61"/>
        <v>-</v>
      </c>
      <c r="Q73" s="45"/>
      <c r="R73" s="3" t="str">
        <f t="shared" si="62"/>
        <v>-</v>
      </c>
      <c r="S73" s="3" t="str">
        <f t="shared" si="63"/>
        <v>-</v>
      </c>
      <c r="T73" s="16" t="str">
        <f t="shared" si="64"/>
        <v>-</v>
      </c>
      <c r="U73" s="19" t="str">
        <f t="shared" si="65"/>
        <v>-</v>
      </c>
      <c r="V73" s="3" t="str">
        <f t="shared" si="66"/>
        <v>-</v>
      </c>
      <c r="W73" s="3" t="str">
        <f t="shared" si="67"/>
        <v>-</v>
      </c>
      <c r="Y73" s="3" t="str">
        <f t="shared" si="68"/>
        <v>-</v>
      </c>
      <c r="Z73" s="16" t="str">
        <f t="shared" si="69"/>
        <v>-</v>
      </c>
      <c r="AA73" s="19" t="str">
        <f t="shared" si="70"/>
        <v>-</v>
      </c>
      <c r="AB73" s="3" t="str">
        <f t="shared" si="71"/>
        <v>-</v>
      </c>
    </row>
    <row r="74" spans="1:28" ht="12.75" customHeight="1" x14ac:dyDescent="0.2">
      <c r="A74" s="27" t="s">
        <v>50</v>
      </c>
      <c r="B74" s="47" t="s">
        <v>177</v>
      </c>
      <c r="C74" s="113"/>
      <c r="D74" s="22"/>
      <c r="E74" s="114"/>
      <c r="F74" s="116"/>
      <c r="G74" s="29">
        <f t="shared" si="56"/>
        <v>0</v>
      </c>
      <c r="H74" s="29">
        <f t="shared" si="57"/>
        <v>0</v>
      </c>
      <c r="I74" s="97" t="str">
        <f t="shared" si="58"/>
        <v/>
      </c>
      <c r="J74" s="115"/>
      <c r="K74" s="115"/>
      <c r="L74" s="3" t="str">
        <f t="shared" si="59"/>
        <v>-</v>
      </c>
      <c r="M74" s="97" t="str">
        <f t="shared" si="60"/>
        <v/>
      </c>
      <c r="N74" s="115" t="s">
        <v>105</v>
      </c>
      <c r="O74" s="115" t="s">
        <v>105</v>
      </c>
      <c r="P74" s="3" t="str">
        <f t="shared" si="61"/>
        <v>-</v>
      </c>
      <c r="Q74" s="45"/>
      <c r="R74" s="3" t="str">
        <f t="shared" si="62"/>
        <v>-</v>
      </c>
      <c r="S74" s="3" t="str">
        <f t="shared" si="63"/>
        <v>-</v>
      </c>
      <c r="T74" s="16" t="str">
        <f t="shared" si="64"/>
        <v>-</v>
      </c>
      <c r="U74" s="19" t="str">
        <f t="shared" si="65"/>
        <v>-</v>
      </c>
      <c r="V74" s="3" t="str">
        <f t="shared" si="66"/>
        <v>-</v>
      </c>
      <c r="W74" s="3" t="str">
        <f t="shared" si="67"/>
        <v>-</v>
      </c>
      <c r="Y74" s="3" t="str">
        <f t="shared" si="68"/>
        <v>-</v>
      </c>
      <c r="Z74" s="16" t="str">
        <f t="shared" si="69"/>
        <v>-</v>
      </c>
      <c r="AA74" s="19" t="str">
        <f t="shared" si="70"/>
        <v>-</v>
      </c>
      <c r="AB74" s="3" t="str">
        <f t="shared" si="71"/>
        <v>-</v>
      </c>
    </row>
    <row r="75" spans="1:28" ht="12.75" customHeight="1" x14ac:dyDescent="0.2">
      <c r="A75" s="27"/>
      <c r="B75" s="47"/>
      <c r="C75" s="113"/>
      <c r="D75" s="22"/>
      <c r="E75" s="114"/>
      <c r="F75" s="116"/>
      <c r="G75" s="29">
        <f t="shared" si="56"/>
        <v>0</v>
      </c>
      <c r="H75" s="29">
        <f t="shared" si="57"/>
        <v>0</v>
      </c>
      <c r="I75" s="97" t="str">
        <f t="shared" si="58"/>
        <v/>
      </c>
      <c r="J75" s="115"/>
      <c r="K75" s="115"/>
      <c r="L75" s="3" t="str">
        <f t="shared" si="59"/>
        <v>-</v>
      </c>
      <c r="M75" s="97" t="str">
        <f t="shared" si="60"/>
        <v/>
      </c>
      <c r="N75" s="115" t="s">
        <v>105</v>
      </c>
      <c r="O75" s="115" t="s">
        <v>105</v>
      </c>
      <c r="P75" s="3" t="str">
        <f t="shared" si="61"/>
        <v>-</v>
      </c>
      <c r="Q75" s="45"/>
      <c r="R75" s="3" t="str">
        <f t="shared" si="62"/>
        <v>-</v>
      </c>
      <c r="S75" s="3" t="str">
        <f t="shared" si="63"/>
        <v>-</v>
      </c>
      <c r="T75" s="16" t="str">
        <f t="shared" si="64"/>
        <v>-</v>
      </c>
      <c r="U75" s="19" t="str">
        <f t="shared" si="65"/>
        <v>-</v>
      </c>
      <c r="V75" s="3" t="str">
        <f t="shared" si="66"/>
        <v>-</v>
      </c>
      <c r="W75" s="3" t="str">
        <f t="shared" si="67"/>
        <v>-</v>
      </c>
      <c r="Y75" s="3" t="str">
        <f t="shared" si="68"/>
        <v>-</v>
      </c>
      <c r="Z75" s="16" t="str">
        <f t="shared" si="69"/>
        <v>-</v>
      </c>
      <c r="AA75" s="19" t="str">
        <f t="shared" si="70"/>
        <v>-</v>
      </c>
      <c r="AB75" s="3" t="str">
        <f t="shared" si="71"/>
        <v>-</v>
      </c>
    </row>
    <row r="76" spans="1:28" s="21" customFormat="1" ht="12.75" customHeight="1" x14ac:dyDescent="0.2">
      <c r="A76" s="25">
        <v>6</v>
      </c>
      <c r="B76" s="48" t="s">
        <v>117</v>
      </c>
      <c r="C76" s="31">
        <f>ROUND(SUM(C69:C75),0)</f>
        <v>0</v>
      </c>
      <c r="D76" s="46"/>
      <c r="E76" s="31">
        <f>ROUND(SUM(E69:E75),0)</f>
        <v>0</v>
      </c>
      <c r="F76" s="49">
        <f>ROUND(SUM(F69:F75),0)</f>
        <v>0</v>
      </c>
      <c r="G76" s="31">
        <f>ROUND(SUM(G69:G75),0)</f>
        <v>0</v>
      </c>
      <c r="H76" s="31">
        <f>SUM(H69:H75)</f>
        <v>0</v>
      </c>
      <c r="I76" s="97"/>
      <c r="M76" s="97"/>
      <c r="R76" s="4">
        <f t="shared" ref="R76:W76" si="72">ROUND(SUM(R69:R75),0)</f>
        <v>0</v>
      </c>
      <c r="S76" s="4">
        <f t="shared" si="72"/>
        <v>0</v>
      </c>
      <c r="T76" s="17">
        <f t="shared" si="72"/>
        <v>0</v>
      </c>
      <c r="U76" s="20">
        <f t="shared" si="72"/>
        <v>0</v>
      </c>
      <c r="V76" s="4">
        <f t="shared" si="72"/>
        <v>0</v>
      </c>
      <c r="W76" s="4">
        <f t="shared" si="72"/>
        <v>0</v>
      </c>
      <c r="Y76" s="4">
        <f>ROUND(SUM(Y69:Y75),0)</f>
        <v>0</v>
      </c>
      <c r="Z76" s="17">
        <f>ROUND(SUM(Z69:Z75),0)</f>
        <v>0</v>
      </c>
      <c r="AA76" s="20">
        <f>ROUND(SUM(AA69:AA75),0)</f>
        <v>0</v>
      </c>
      <c r="AB76" s="4">
        <f>ROUND(SUM(AB69:AB75),0)</f>
        <v>0</v>
      </c>
    </row>
    <row r="77" spans="1:28" ht="12.75" customHeight="1" x14ac:dyDescent="0.2">
      <c r="B77" s="1"/>
      <c r="I77" s="97"/>
      <c r="M77" s="97"/>
    </row>
    <row r="78" spans="1:28" s="21" customFormat="1" ht="12.75" customHeight="1" x14ac:dyDescent="0.2">
      <c r="A78" s="25">
        <v>7</v>
      </c>
      <c r="B78" s="421" t="s">
        <v>121</v>
      </c>
      <c r="C78" s="422"/>
      <c r="D78" s="422"/>
      <c r="E78" s="422"/>
      <c r="F78" s="422"/>
      <c r="G78" s="422"/>
      <c r="H78" s="423"/>
      <c r="I78" s="97"/>
      <c r="M78" s="97"/>
      <c r="R78" s="2" t="s">
        <v>98</v>
      </c>
      <c r="S78" s="2" t="s">
        <v>99</v>
      </c>
      <c r="T78" s="15" t="s">
        <v>100</v>
      </c>
      <c r="U78" s="18" t="s">
        <v>98</v>
      </c>
      <c r="V78" s="2" t="s">
        <v>99</v>
      </c>
      <c r="W78" s="2" t="s">
        <v>100</v>
      </c>
      <c r="Y78" s="2" t="s">
        <v>105</v>
      </c>
      <c r="Z78" s="15" t="s">
        <v>106</v>
      </c>
      <c r="AA78" s="18" t="s">
        <v>105</v>
      </c>
      <c r="AB78" s="2" t="s">
        <v>106</v>
      </c>
    </row>
    <row r="79" spans="1:28" ht="12.75" customHeight="1" x14ac:dyDescent="0.2">
      <c r="A79" s="27" t="s">
        <v>51</v>
      </c>
      <c r="B79" s="249" t="s">
        <v>275</v>
      </c>
      <c r="C79" s="113"/>
      <c r="D79" s="22"/>
      <c r="E79" s="114"/>
      <c r="F79" s="116"/>
      <c r="G79" s="29">
        <f t="shared" ref="G79:G87" si="73">E79+F79</f>
        <v>0</v>
      </c>
      <c r="H79" s="29">
        <f t="shared" ref="H79:H87" si="74">C79-G79</f>
        <v>0</v>
      </c>
      <c r="I79" s="97" t="str">
        <f t="shared" ref="I79:I87" si="75">IF(AND($C79="",$E79="",$F79=""),"",IF(AND(OR($C79&lt;&gt;"",$G79&lt;&gt;""),OR(J79="",K79="")),"Sélectionnez! -&gt;",""))</f>
        <v/>
      </c>
      <c r="J79" s="115"/>
      <c r="K79" s="115"/>
      <c r="L79" s="3" t="str">
        <f t="shared" ref="L79:L87" si="76">IF(J79=K79,"-", "Changement de répartition")</f>
        <v>-</v>
      </c>
      <c r="M79" s="97" t="str">
        <f t="shared" ref="M79:M87" si="77">IF(AND($C79="",$E79="",$F79=""),"",IF(AND(OR($C79&lt;&gt;"",$G79&lt;&gt;""),OR(N79="",O79="")),"Sélectionnez! -&gt;",""))</f>
        <v/>
      </c>
      <c r="N79" s="115" t="s">
        <v>105</v>
      </c>
      <c r="O79" s="115" t="s">
        <v>105</v>
      </c>
      <c r="P79" s="3" t="str">
        <f t="shared" ref="P79:P87" si="78">IF(N79=O79,"-","Changement d'origine")</f>
        <v>-</v>
      </c>
      <c r="Q79" s="45"/>
      <c r="R79" s="3" t="str">
        <f t="shared" ref="R79:R87" si="79">IF(J79="Interne",C79,"-")</f>
        <v>-</v>
      </c>
      <c r="S79" s="3" t="str">
        <f t="shared" ref="S79:S87" si="80">IF(J79="Apparenté",C79,"-")</f>
        <v>-</v>
      </c>
      <c r="T79" s="16" t="str">
        <f t="shared" ref="T79:T87" si="81">IF(J79="Externe",C79,"-")</f>
        <v>-</v>
      </c>
      <c r="U79" s="19" t="str">
        <f t="shared" ref="U79:U87" si="82">IF(K79="Interne",G79,"-")</f>
        <v>-</v>
      </c>
      <c r="V79" s="3" t="str">
        <f t="shared" ref="V79:V87" si="83">IF(K79="Apparenté",G79,"-")</f>
        <v>-</v>
      </c>
      <c r="W79" s="3" t="str">
        <f t="shared" ref="W79:W87" si="84">IF(K79="Externe",G79,"-")</f>
        <v>-</v>
      </c>
      <c r="Y79" s="3" t="str">
        <f t="shared" ref="Y79:Y87" si="85">IF($N79="Canadien",IF($C79="","-",$C79),"-")</f>
        <v>-</v>
      </c>
      <c r="Z79" s="16" t="str">
        <f t="shared" ref="Z79:Z87" si="86">IF($N79="Non-Canadien",IF($C79="","-",$C79),"-")</f>
        <v>-</v>
      </c>
      <c r="AA79" s="19" t="str">
        <f t="shared" ref="AA79:AA87" si="87">IF($O79="Canadien",IF($G79=0,"-",$G79),"-")</f>
        <v>-</v>
      </c>
      <c r="AB79" s="3" t="str">
        <f t="shared" ref="AB79:AB87" si="88">IF($O79="Non-Canadien",IF($G79=0,"-",$G79),"-")</f>
        <v>-</v>
      </c>
    </row>
    <row r="80" spans="1:28" ht="12.75" customHeight="1" x14ac:dyDescent="0.2">
      <c r="A80" s="27" t="s">
        <v>52</v>
      </c>
      <c r="B80" s="47" t="s">
        <v>276</v>
      </c>
      <c r="C80" s="113"/>
      <c r="D80" s="22"/>
      <c r="E80" s="114"/>
      <c r="F80" s="116"/>
      <c r="G80" s="29">
        <f t="shared" si="73"/>
        <v>0</v>
      </c>
      <c r="H80" s="29">
        <f t="shared" si="74"/>
        <v>0</v>
      </c>
      <c r="I80" s="97" t="str">
        <f t="shared" si="75"/>
        <v/>
      </c>
      <c r="J80" s="115"/>
      <c r="K80" s="115"/>
      <c r="L80" s="3" t="str">
        <f t="shared" si="76"/>
        <v>-</v>
      </c>
      <c r="M80" s="97" t="str">
        <f t="shared" si="77"/>
        <v/>
      </c>
      <c r="N80" s="115" t="s">
        <v>105</v>
      </c>
      <c r="O80" s="115" t="s">
        <v>105</v>
      </c>
      <c r="P80" s="3" t="str">
        <f t="shared" si="78"/>
        <v>-</v>
      </c>
      <c r="Q80" s="45"/>
      <c r="R80" s="3" t="str">
        <f t="shared" si="79"/>
        <v>-</v>
      </c>
      <c r="S80" s="3" t="str">
        <f t="shared" si="80"/>
        <v>-</v>
      </c>
      <c r="T80" s="16" t="str">
        <f t="shared" si="81"/>
        <v>-</v>
      </c>
      <c r="U80" s="19" t="str">
        <f t="shared" si="82"/>
        <v>-</v>
      </c>
      <c r="V80" s="3" t="str">
        <f t="shared" si="83"/>
        <v>-</v>
      </c>
      <c r="W80" s="3" t="str">
        <f t="shared" si="84"/>
        <v>-</v>
      </c>
      <c r="Y80" s="3" t="str">
        <f t="shared" si="85"/>
        <v>-</v>
      </c>
      <c r="Z80" s="16" t="str">
        <f t="shared" si="86"/>
        <v>-</v>
      </c>
      <c r="AA80" s="19" t="str">
        <f t="shared" si="87"/>
        <v>-</v>
      </c>
      <c r="AB80" s="3" t="str">
        <f t="shared" si="88"/>
        <v>-</v>
      </c>
    </row>
    <row r="81" spans="1:28" ht="12.75" customHeight="1" x14ac:dyDescent="0.2">
      <c r="A81" s="27" t="s">
        <v>53</v>
      </c>
      <c r="B81" s="47" t="s">
        <v>277</v>
      </c>
      <c r="C81" s="113"/>
      <c r="D81" s="22"/>
      <c r="E81" s="114"/>
      <c r="F81" s="116"/>
      <c r="G81" s="29">
        <f t="shared" si="73"/>
        <v>0</v>
      </c>
      <c r="H81" s="29">
        <f t="shared" si="74"/>
        <v>0</v>
      </c>
      <c r="I81" s="97" t="str">
        <f t="shared" si="75"/>
        <v/>
      </c>
      <c r="J81" s="115"/>
      <c r="K81" s="115"/>
      <c r="L81" s="3" t="str">
        <f t="shared" si="76"/>
        <v>-</v>
      </c>
      <c r="M81" s="97" t="str">
        <f t="shared" si="77"/>
        <v/>
      </c>
      <c r="N81" s="115" t="s">
        <v>105</v>
      </c>
      <c r="O81" s="115" t="s">
        <v>105</v>
      </c>
      <c r="P81" s="3" t="str">
        <f t="shared" si="78"/>
        <v>-</v>
      </c>
      <c r="Q81" s="45"/>
      <c r="R81" s="3" t="str">
        <f t="shared" si="79"/>
        <v>-</v>
      </c>
      <c r="S81" s="3" t="str">
        <f t="shared" si="80"/>
        <v>-</v>
      </c>
      <c r="T81" s="16" t="str">
        <f t="shared" si="81"/>
        <v>-</v>
      </c>
      <c r="U81" s="19" t="str">
        <f t="shared" si="82"/>
        <v>-</v>
      </c>
      <c r="V81" s="3" t="str">
        <f t="shared" si="83"/>
        <v>-</v>
      </c>
      <c r="W81" s="3" t="str">
        <f t="shared" si="84"/>
        <v>-</v>
      </c>
      <c r="Y81" s="3" t="str">
        <f t="shared" si="85"/>
        <v>-</v>
      </c>
      <c r="Z81" s="16" t="str">
        <f t="shared" si="86"/>
        <v>-</v>
      </c>
      <c r="AA81" s="19" t="str">
        <f t="shared" si="87"/>
        <v>-</v>
      </c>
      <c r="AB81" s="3" t="str">
        <f t="shared" si="88"/>
        <v>-</v>
      </c>
    </row>
    <row r="82" spans="1:28" ht="12.75" customHeight="1" x14ac:dyDescent="0.2">
      <c r="A82" s="27" t="s">
        <v>54</v>
      </c>
      <c r="B82" s="47" t="s">
        <v>278</v>
      </c>
      <c r="C82" s="113"/>
      <c r="D82" s="22"/>
      <c r="E82" s="114"/>
      <c r="F82" s="116"/>
      <c r="G82" s="29">
        <f t="shared" si="73"/>
        <v>0</v>
      </c>
      <c r="H82" s="29">
        <f t="shared" si="74"/>
        <v>0</v>
      </c>
      <c r="I82" s="97" t="str">
        <f t="shared" si="75"/>
        <v/>
      </c>
      <c r="J82" s="115"/>
      <c r="K82" s="115"/>
      <c r="L82" s="3" t="str">
        <f t="shared" si="76"/>
        <v>-</v>
      </c>
      <c r="M82" s="97" t="str">
        <f t="shared" si="77"/>
        <v/>
      </c>
      <c r="N82" s="115" t="s">
        <v>105</v>
      </c>
      <c r="O82" s="115" t="s">
        <v>105</v>
      </c>
      <c r="P82" s="3" t="str">
        <f t="shared" si="78"/>
        <v>-</v>
      </c>
      <c r="Q82" s="45"/>
      <c r="R82" s="3" t="str">
        <f t="shared" si="79"/>
        <v>-</v>
      </c>
      <c r="S82" s="3" t="str">
        <f t="shared" si="80"/>
        <v>-</v>
      </c>
      <c r="T82" s="16" t="str">
        <f t="shared" si="81"/>
        <v>-</v>
      </c>
      <c r="U82" s="19" t="str">
        <f t="shared" si="82"/>
        <v>-</v>
      </c>
      <c r="V82" s="3" t="str">
        <f t="shared" si="83"/>
        <v>-</v>
      </c>
      <c r="W82" s="3" t="str">
        <f t="shared" si="84"/>
        <v>-</v>
      </c>
      <c r="Y82" s="3" t="str">
        <f t="shared" si="85"/>
        <v>-</v>
      </c>
      <c r="Z82" s="16" t="str">
        <f t="shared" si="86"/>
        <v>-</v>
      </c>
      <c r="AA82" s="19" t="str">
        <f t="shared" si="87"/>
        <v>-</v>
      </c>
      <c r="AB82" s="3" t="str">
        <f t="shared" si="88"/>
        <v>-</v>
      </c>
    </row>
    <row r="83" spans="1:28" ht="12.75" customHeight="1" x14ac:dyDescent="0.2">
      <c r="A83" s="27" t="s">
        <v>55</v>
      </c>
      <c r="B83" s="47" t="s">
        <v>191</v>
      </c>
      <c r="C83" s="113"/>
      <c r="D83" s="22"/>
      <c r="E83" s="114"/>
      <c r="F83" s="116"/>
      <c r="G83" s="29">
        <f t="shared" si="73"/>
        <v>0</v>
      </c>
      <c r="H83" s="29">
        <f t="shared" si="74"/>
        <v>0</v>
      </c>
      <c r="I83" s="97" t="str">
        <f t="shared" si="75"/>
        <v/>
      </c>
      <c r="J83" s="115"/>
      <c r="K83" s="115"/>
      <c r="L83" s="3" t="str">
        <f t="shared" si="76"/>
        <v>-</v>
      </c>
      <c r="M83" s="97" t="str">
        <f t="shared" si="77"/>
        <v/>
      </c>
      <c r="N83" s="115" t="s">
        <v>105</v>
      </c>
      <c r="O83" s="115" t="s">
        <v>105</v>
      </c>
      <c r="P83" s="3" t="str">
        <f t="shared" si="78"/>
        <v>-</v>
      </c>
      <c r="Q83" s="45"/>
      <c r="R83" s="3" t="str">
        <f t="shared" si="79"/>
        <v>-</v>
      </c>
      <c r="S83" s="3" t="str">
        <f t="shared" si="80"/>
        <v>-</v>
      </c>
      <c r="T83" s="16" t="str">
        <f t="shared" si="81"/>
        <v>-</v>
      </c>
      <c r="U83" s="19" t="str">
        <f t="shared" si="82"/>
        <v>-</v>
      </c>
      <c r="V83" s="3" t="str">
        <f t="shared" si="83"/>
        <v>-</v>
      </c>
      <c r="W83" s="3" t="str">
        <f t="shared" si="84"/>
        <v>-</v>
      </c>
      <c r="Y83" s="3" t="str">
        <f t="shared" si="85"/>
        <v>-</v>
      </c>
      <c r="Z83" s="16" t="str">
        <f t="shared" si="86"/>
        <v>-</v>
      </c>
      <c r="AA83" s="19" t="str">
        <f t="shared" si="87"/>
        <v>-</v>
      </c>
      <c r="AB83" s="3" t="str">
        <f t="shared" si="88"/>
        <v>-</v>
      </c>
    </row>
    <row r="84" spans="1:28" ht="12.75" customHeight="1" x14ac:dyDescent="0.2">
      <c r="A84" s="27" t="s">
        <v>56</v>
      </c>
      <c r="B84" s="47" t="s">
        <v>279</v>
      </c>
      <c r="C84" s="113"/>
      <c r="D84" s="22"/>
      <c r="E84" s="114"/>
      <c r="F84" s="116"/>
      <c r="G84" s="29">
        <f t="shared" si="73"/>
        <v>0</v>
      </c>
      <c r="H84" s="29">
        <f t="shared" si="74"/>
        <v>0</v>
      </c>
      <c r="I84" s="97" t="str">
        <f t="shared" si="75"/>
        <v/>
      </c>
      <c r="J84" s="115"/>
      <c r="K84" s="115"/>
      <c r="L84" s="3" t="str">
        <f t="shared" si="76"/>
        <v>-</v>
      </c>
      <c r="M84" s="97" t="str">
        <f t="shared" si="77"/>
        <v/>
      </c>
      <c r="N84" s="115" t="s">
        <v>105</v>
      </c>
      <c r="O84" s="115" t="s">
        <v>105</v>
      </c>
      <c r="P84" s="3" t="str">
        <f t="shared" si="78"/>
        <v>-</v>
      </c>
      <c r="Q84" s="45"/>
      <c r="R84" s="3" t="str">
        <f t="shared" si="79"/>
        <v>-</v>
      </c>
      <c r="S84" s="3" t="str">
        <f t="shared" si="80"/>
        <v>-</v>
      </c>
      <c r="T84" s="16" t="str">
        <f t="shared" si="81"/>
        <v>-</v>
      </c>
      <c r="U84" s="19" t="str">
        <f t="shared" si="82"/>
        <v>-</v>
      </c>
      <c r="V84" s="3" t="str">
        <f t="shared" si="83"/>
        <v>-</v>
      </c>
      <c r="W84" s="3" t="str">
        <f t="shared" si="84"/>
        <v>-</v>
      </c>
      <c r="Y84" s="3" t="str">
        <f t="shared" si="85"/>
        <v>-</v>
      </c>
      <c r="Z84" s="16" t="str">
        <f t="shared" si="86"/>
        <v>-</v>
      </c>
      <c r="AA84" s="19" t="str">
        <f t="shared" si="87"/>
        <v>-</v>
      </c>
      <c r="AB84" s="3" t="str">
        <f t="shared" si="88"/>
        <v>-</v>
      </c>
    </row>
    <row r="85" spans="1:28" ht="12.75" customHeight="1" x14ac:dyDescent="0.2">
      <c r="A85" s="27" t="s">
        <v>57</v>
      </c>
      <c r="B85" s="47" t="s">
        <v>280</v>
      </c>
      <c r="C85" s="113"/>
      <c r="D85" s="22"/>
      <c r="E85" s="114"/>
      <c r="F85" s="116"/>
      <c r="G85" s="29">
        <f t="shared" si="73"/>
        <v>0</v>
      </c>
      <c r="H85" s="29">
        <f t="shared" si="74"/>
        <v>0</v>
      </c>
      <c r="I85" s="97" t="str">
        <f t="shared" si="75"/>
        <v/>
      </c>
      <c r="J85" s="115"/>
      <c r="K85" s="115"/>
      <c r="L85" s="3" t="str">
        <f t="shared" si="76"/>
        <v>-</v>
      </c>
      <c r="M85" s="97" t="str">
        <f t="shared" si="77"/>
        <v/>
      </c>
      <c r="N85" s="115" t="s">
        <v>105</v>
      </c>
      <c r="O85" s="115" t="s">
        <v>105</v>
      </c>
      <c r="P85" s="3" t="str">
        <f t="shared" si="78"/>
        <v>-</v>
      </c>
      <c r="Q85" s="45"/>
      <c r="R85" s="3" t="str">
        <f t="shared" si="79"/>
        <v>-</v>
      </c>
      <c r="S85" s="3" t="str">
        <f t="shared" si="80"/>
        <v>-</v>
      </c>
      <c r="T85" s="16" t="str">
        <f t="shared" si="81"/>
        <v>-</v>
      </c>
      <c r="U85" s="19" t="str">
        <f t="shared" si="82"/>
        <v>-</v>
      </c>
      <c r="V85" s="3" t="str">
        <f t="shared" si="83"/>
        <v>-</v>
      </c>
      <c r="W85" s="3" t="str">
        <f t="shared" si="84"/>
        <v>-</v>
      </c>
      <c r="Y85" s="3" t="str">
        <f t="shared" si="85"/>
        <v>-</v>
      </c>
      <c r="Z85" s="16" t="str">
        <f t="shared" si="86"/>
        <v>-</v>
      </c>
      <c r="AA85" s="19" t="str">
        <f t="shared" si="87"/>
        <v>-</v>
      </c>
      <c r="AB85" s="3" t="str">
        <f t="shared" si="88"/>
        <v>-</v>
      </c>
    </row>
    <row r="86" spans="1:28" ht="12.75" customHeight="1" x14ac:dyDescent="0.2">
      <c r="A86" s="27" t="s">
        <v>58</v>
      </c>
      <c r="B86" s="47" t="s">
        <v>177</v>
      </c>
      <c r="C86" s="113"/>
      <c r="D86" s="22"/>
      <c r="E86" s="114"/>
      <c r="F86" s="116"/>
      <c r="G86" s="29">
        <f t="shared" si="73"/>
        <v>0</v>
      </c>
      <c r="H86" s="29">
        <f t="shared" si="74"/>
        <v>0</v>
      </c>
      <c r="I86" s="97" t="str">
        <f t="shared" si="75"/>
        <v/>
      </c>
      <c r="J86" s="115"/>
      <c r="K86" s="115"/>
      <c r="L86" s="3" t="str">
        <f t="shared" si="76"/>
        <v>-</v>
      </c>
      <c r="M86" s="97" t="str">
        <f t="shared" si="77"/>
        <v/>
      </c>
      <c r="N86" s="115" t="s">
        <v>105</v>
      </c>
      <c r="O86" s="115" t="s">
        <v>105</v>
      </c>
      <c r="P86" s="3" t="str">
        <f t="shared" si="78"/>
        <v>-</v>
      </c>
      <c r="Q86" s="45"/>
      <c r="R86" s="3" t="str">
        <f t="shared" si="79"/>
        <v>-</v>
      </c>
      <c r="S86" s="3" t="str">
        <f t="shared" si="80"/>
        <v>-</v>
      </c>
      <c r="T86" s="16" t="str">
        <f t="shared" si="81"/>
        <v>-</v>
      </c>
      <c r="U86" s="19" t="str">
        <f t="shared" si="82"/>
        <v>-</v>
      </c>
      <c r="V86" s="3" t="str">
        <f t="shared" si="83"/>
        <v>-</v>
      </c>
      <c r="W86" s="3" t="str">
        <f t="shared" si="84"/>
        <v>-</v>
      </c>
      <c r="Y86" s="3" t="str">
        <f t="shared" si="85"/>
        <v>-</v>
      </c>
      <c r="Z86" s="16" t="str">
        <f t="shared" si="86"/>
        <v>-</v>
      </c>
      <c r="AA86" s="19" t="str">
        <f t="shared" si="87"/>
        <v>-</v>
      </c>
      <c r="AB86" s="3" t="str">
        <f t="shared" si="88"/>
        <v>-</v>
      </c>
    </row>
    <row r="87" spans="1:28" ht="12.75" customHeight="1" x14ac:dyDescent="0.2">
      <c r="A87" s="27"/>
      <c r="B87" s="47"/>
      <c r="C87" s="113"/>
      <c r="D87" s="22"/>
      <c r="E87" s="114"/>
      <c r="F87" s="116"/>
      <c r="G87" s="29">
        <f t="shared" si="73"/>
        <v>0</v>
      </c>
      <c r="H87" s="29">
        <f t="shared" si="74"/>
        <v>0</v>
      </c>
      <c r="I87" s="97" t="str">
        <f t="shared" si="75"/>
        <v/>
      </c>
      <c r="J87" s="115"/>
      <c r="K87" s="115"/>
      <c r="L87" s="3" t="str">
        <f t="shared" si="76"/>
        <v>-</v>
      </c>
      <c r="M87" s="97" t="str">
        <f t="shared" si="77"/>
        <v/>
      </c>
      <c r="N87" s="115" t="s">
        <v>105</v>
      </c>
      <c r="O87" s="115" t="s">
        <v>105</v>
      </c>
      <c r="P87" s="3" t="str">
        <f t="shared" si="78"/>
        <v>-</v>
      </c>
      <c r="Q87" s="45"/>
      <c r="R87" s="3" t="str">
        <f t="shared" si="79"/>
        <v>-</v>
      </c>
      <c r="S87" s="3" t="str">
        <f t="shared" si="80"/>
        <v>-</v>
      </c>
      <c r="T87" s="16" t="str">
        <f t="shared" si="81"/>
        <v>-</v>
      </c>
      <c r="U87" s="19" t="str">
        <f t="shared" si="82"/>
        <v>-</v>
      </c>
      <c r="V87" s="3" t="str">
        <f t="shared" si="83"/>
        <v>-</v>
      </c>
      <c r="W87" s="3" t="str">
        <f t="shared" si="84"/>
        <v>-</v>
      </c>
      <c r="Y87" s="3" t="str">
        <f t="shared" si="85"/>
        <v>-</v>
      </c>
      <c r="Z87" s="16" t="str">
        <f t="shared" si="86"/>
        <v>-</v>
      </c>
      <c r="AA87" s="19" t="str">
        <f t="shared" si="87"/>
        <v>-</v>
      </c>
      <c r="AB87" s="3" t="str">
        <f t="shared" si="88"/>
        <v>-</v>
      </c>
    </row>
    <row r="88" spans="1:28" s="21" customFormat="1" ht="12.75" customHeight="1" x14ac:dyDescent="0.2">
      <c r="A88" s="25">
        <v>7</v>
      </c>
      <c r="B88" s="48" t="s">
        <v>122</v>
      </c>
      <c r="C88" s="31">
        <f>ROUND(SUM(C79:C87),0)</f>
        <v>0</v>
      </c>
      <c r="D88" s="46"/>
      <c r="E88" s="31">
        <f>ROUND(SUM(E79:E87),0)</f>
        <v>0</v>
      </c>
      <c r="F88" s="49">
        <f>ROUND(SUM(F79:F87),0)</f>
        <v>0</v>
      </c>
      <c r="G88" s="31">
        <f>ROUND(SUM(G79:G87),0)</f>
        <v>0</v>
      </c>
      <c r="H88" s="31">
        <f>SUM(H79:H87)</f>
        <v>0</v>
      </c>
      <c r="I88" s="97"/>
      <c r="M88" s="97"/>
      <c r="R88" s="4">
        <f t="shared" ref="R88:W88" si="89">ROUND(SUM(R79:R87),0)</f>
        <v>0</v>
      </c>
      <c r="S88" s="4">
        <f t="shared" si="89"/>
        <v>0</v>
      </c>
      <c r="T88" s="17">
        <f t="shared" si="89"/>
        <v>0</v>
      </c>
      <c r="U88" s="20">
        <f t="shared" si="89"/>
        <v>0</v>
      </c>
      <c r="V88" s="4">
        <f t="shared" si="89"/>
        <v>0</v>
      </c>
      <c r="W88" s="4">
        <f t="shared" si="89"/>
        <v>0</v>
      </c>
      <c r="Y88" s="4">
        <f>ROUND(SUM(Y79:Y87),0)</f>
        <v>0</v>
      </c>
      <c r="Z88" s="17">
        <f>ROUND(SUM(Z79:Z87),0)</f>
        <v>0</v>
      </c>
      <c r="AA88" s="20">
        <f>ROUND(SUM(AA79:AA87),0)</f>
        <v>0</v>
      </c>
      <c r="AB88" s="4">
        <f>ROUND(SUM(AB79:AB87),0)</f>
        <v>0</v>
      </c>
    </row>
    <row r="89" spans="1:28" ht="12.75" customHeight="1" x14ac:dyDescent="0.2">
      <c r="B89" s="1"/>
      <c r="C89" s="22"/>
      <c r="D89" s="22"/>
      <c r="E89" s="22"/>
      <c r="F89" s="32"/>
      <c r="G89" s="23"/>
      <c r="H89" s="23"/>
      <c r="I89" s="97"/>
      <c r="M89" s="97"/>
    </row>
    <row r="90" spans="1:28" s="21" customFormat="1" ht="12.75" customHeight="1" x14ac:dyDescent="0.2">
      <c r="A90" s="25">
        <v>8</v>
      </c>
      <c r="B90" s="421" t="s">
        <v>90</v>
      </c>
      <c r="C90" s="422"/>
      <c r="D90" s="422"/>
      <c r="E90" s="422"/>
      <c r="F90" s="422"/>
      <c r="G90" s="422"/>
      <c r="H90" s="423"/>
      <c r="I90" s="97"/>
      <c r="M90" s="97"/>
      <c r="R90" s="2" t="s">
        <v>98</v>
      </c>
      <c r="S90" s="2" t="s">
        <v>99</v>
      </c>
      <c r="T90" s="15" t="s">
        <v>100</v>
      </c>
      <c r="U90" s="18" t="s">
        <v>98</v>
      </c>
      <c r="V90" s="2" t="s">
        <v>99</v>
      </c>
      <c r="W90" s="2" t="s">
        <v>100</v>
      </c>
      <c r="Y90" s="2" t="s">
        <v>105</v>
      </c>
      <c r="Z90" s="15" t="s">
        <v>106</v>
      </c>
      <c r="AA90" s="18" t="s">
        <v>105</v>
      </c>
      <c r="AB90" s="2" t="s">
        <v>106</v>
      </c>
    </row>
    <row r="91" spans="1:28" ht="12.75" customHeight="1" x14ac:dyDescent="0.2">
      <c r="A91" s="27" t="s">
        <v>59</v>
      </c>
      <c r="B91" s="47" t="s">
        <v>281</v>
      </c>
      <c r="C91" s="113"/>
      <c r="D91" s="22"/>
      <c r="E91" s="114"/>
      <c r="F91" s="116"/>
      <c r="G91" s="29">
        <f t="shared" ref="G91:G100" si="90">E91+F91</f>
        <v>0</v>
      </c>
      <c r="H91" s="29">
        <f>C91-G91</f>
        <v>0</v>
      </c>
      <c r="I91" s="97" t="str">
        <f>IF(AND($C91="",$E91="",$F91=""),"",IF(AND(OR($C91&lt;&gt;"",$G91&lt;&gt;""),OR(J91="",K91="")),"Sélectionnez! -&gt;",""))</f>
        <v/>
      </c>
      <c r="J91" s="115"/>
      <c r="K91" s="115"/>
      <c r="L91" s="3" t="str">
        <f t="shared" ref="L91:L94" si="91">IF(J91=K91,"-", "Changement de répartition")</f>
        <v>-</v>
      </c>
      <c r="M91" s="97" t="str">
        <f t="shared" ref="M91:M94" si="92">IF(AND($C91="",$E91="",$F91=""),"",IF(AND(OR($C91&lt;&gt;"",$G91&lt;&gt;""),OR(N91="",O91="")),"Sélectionnez! -&gt;",""))</f>
        <v/>
      </c>
      <c r="N91" s="115" t="s">
        <v>105</v>
      </c>
      <c r="O91" s="115" t="s">
        <v>105</v>
      </c>
      <c r="P91" s="3" t="str">
        <f t="shared" ref="P91:P94" si="93">IF(N91=O91,"-","Changement d'origine")</f>
        <v>-</v>
      </c>
      <c r="Q91" s="45"/>
      <c r="R91" s="3" t="str">
        <f>IF(J91="Interne",C91,"-")</f>
        <v>-</v>
      </c>
      <c r="S91" s="3" t="str">
        <f>IF(J91="Apparenté",C91,"-")</f>
        <v>-</v>
      </c>
      <c r="T91" s="16" t="str">
        <f>IF(J91="Externe",C91,"-")</f>
        <v>-</v>
      </c>
      <c r="U91" s="19" t="str">
        <f>IF(K91="Interne",G91,"-")</f>
        <v>-</v>
      </c>
      <c r="V91" s="3" t="str">
        <f>IF(K91="Apparenté",G91,"-")</f>
        <v>-</v>
      </c>
      <c r="W91" s="3" t="str">
        <f>IF(K91="Externe",G91,"-")</f>
        <v>-</v>
      </c>
      <c r="Y91" s="3" t="str">
        <f>IF($N91="Canadien",IF($C91="","-",$C91),"-")</f>
        <v>-</v>
      </c>
      <c r="Z91" s="16" t="str">
        <f>IF($N91="Non-Canadien",IF($C91="","-",$C91),"-")</f>
        <v>-</v>
      </c>
      <c r="AA91" s="19" t="str">
        <f>IF($O91="Canadien",IF($G91=0,"-",$G91),"-")</f>
        <v>-</v>
      </c>
      <c r="AB91" s="3" t="str">
        <f>IF($O91="Non-Canadien",IF($G91=0,"-",$G91),"-")</f>
        <v>-</v>
      </c>
    </row>
    <row r="92" spans="1:28" ht="12.75" customHeight="1" x14ac:dyDescent="0.2">
      <c r="A92" s="27" t="s">
        <v>60</v>
      </c>
      <c r="B92" s="47" t="s">
        <v>282</v>
      </c>
      <c r="C92" s="113"/>
      <c r="D92" s="22"/>
      <c r="E92" s="114"/>
      <c r="F92" s="116"/>
      <c r="G92" s="29">
        <f t="shared" si="90"/>
        <v>0</v>
      </c>
      <c r="H92" s="29">
        <f>C92-G92</f>
        <v>0</v>
      </c>
      <c r="I92" s="97" t="str">
        <f>IF(AND($C92="",$E92="",$F92=""),"",IF(AND(OR($C92&lt;&gt;"",$G92&lt;&gt;""),OR(J92="",K92="")),"Sélectionnez! -&gt;",""))</f>
        <v/>
      </c>
      <c r="J92" s="115"/>
      <c r="K92" s="115"/>
      <c r="L92" s="3" t="str">
        <f t="shared" si="91"/>
        <v>-</v>
      </c>
      <c r="M92" s="97" t="str">
        <f t="shared" si="92"/>
        <v/>
      </c>
      <c r="N92" s="115" t="s">
        <v>105</v>
      </c>
      <c r="O92" s="115" t="s">
        <v>105</v>
      </c>
      <c r="P92" s="3" t="str">
        <f t="shared" si="93"/>
        <v>-</v>
      </c>
      <c r="Q92" s="45"/>
      <c r="R92" s="3" t="str">
        <f>IF(J92="Interne",C92,"-")</f>
        <v>-</v>
      </c>
      <c r="S92" s="3" t="str">
        <f>IF(J92="Apparenté",C92,"-")</f>
        <v>-</v>
      </c>
      <c r="T92" s="16" t="str">
        <f>IF(J92="Externe",C92,"-")</f>
        <v>-</v>
      </c>
      <c r="U92" s="19" t="str">
        <f>IF(K92="Interne",G92,"-")</f>
        <v>-</v>
      </c>
      <c r="V92" s="3" t="str">
        <f>IF(K92="Apparenté",G92,"-")</f>
        <v>-</v>
      </c>
      <c r="W92" s="3" t="str">
        <f>IF(K92="Externe",G92,"-")</f>
        <v>-</v>
      </c>
      <c r="Y92" s="3" t="str">
        <f>IF($N92="Canadien",IF($C92="","-",$C92),"-")</f>
        <v>-</v>
      </c>
      <c r="Z92" s="16" t="str">
        <f>IF($N92="Non-Canadien",IF($C92="","-",$C92),"-")</f>
        <v>-</v>
      </c>
      <c r="AA92" s="19" t="str">
        <f>IF($O92="Canadien",IF($G92=0,"-",$G92),"-")</f>
        <v>-</v>
      </c>
      <c r="AB92" s="3" t="str">
        <f>IF($O92="Non-Canadien",IF($G92=0,"-",$G92),"-")</f>
        <v>-</v>
      </c>
    </row>
    <row r="93" spans="1:28" ht="12.75" customHeight="1" x14ac:dyDescent="0.2">
      <c r="A93" s="27" t="s">
        <v>61</v>
      </c>
      <c r="B93" s="47" t="s">
        <v>179</v>
      </c>
      <c r="C93" s="113"/>
      <c r="D93" s="22"/>
      <c r="E93" s="114"/>
      <c r="F93" s="116"/>
      <c r="G93" s="29">
        <f t="shared" si="90"/>
        <v>0</v>
      </c>
      <c r="H93" s="29">
        <f>C93-G93</f>
        <v>0</v>
      </c>
      <c r="I93" s="97" t="str">
        <f>IF(AND($C93="",$E93="",$F93=""),"",IF(AND(OR($C93&lt;&gt;"",$G93&lt;&gt;""),OR(J93="",K93="")),"Sélectionnez! -&gt;",""))</f>
        <v/>
      </c>
      <c r="J93" s="115"/>
      <c r="K93" s="115"/>
      <c r="L93" s="3" t="str">
        <f t="shared" si="91"/>
        <v>-</v>
      </c>
      <c r="M93" s="97" t="str">
        <f t="shared" si="92"/>
        <v/>
      </c>
      <c r="N93" s="115" t="s">
        <v>105</v>
      </c>
      <c r="O93" s="115" t="s">
        <v>105</v>
      </c>
      <c r="P93" s="3" t="str">
        <f t="shared" si="93"/>
        <v>-</v>
      </c>
      <c r="Q93" s="45"/>
      <c r="R93" s="3" t="str">
        <f>IF(J93="Interne",C93,"-")</f>
        <v>-</v>
      </c>
      <c r="S93" s="3" t="str">
        <f>IF(J93="Apparenté",C93,"-")</f>
        <v>-</v>
      </c>
      <c r="T93" s="16" t="str">
        <f>IF(J93="Externe",C93,"-")</f>
        <v>-</v>
      </c>
      <c r="U93" s="19" t="str">
        <f>IF(K93="Interne",G93,"-")</f>
        <v>-</v>
      </c>
      <c r="V93" s="3" t="str">
        <f>IF(K93="Apparenté",G93,"-")</f>
        <v>-</v>
      </c>
      <c r="W93" s="3" t="str">
        <f>IF(K93="Externe",G93,"-")</f>
        <v>-</v>
      </c>
      <c r="Y93" s="3" t="str">
        <f>IF($N93="Canadien",IF($C93="","-",$C93),"-")</f>
        <v>-</v>
      </c>
      <c r="Z93" s="16" t="str">
        <f>IF($N93="Non-Canadien",IF($C93="","-",$C93),"-")</f>
        <v>-</v>
      </c>
      <c r="AA93" s="19" t="str">
        <f>IF($O93="Canadien",IF($G93=0,"-",$G93),"-")</f>
        <v>-</v>
      </c>
      <c r="AB93" s="3" t="str">
        <f>IF($O93="Non-Canadien",IF($G93=0,"-",$G93),"-")</f>
        <v>-</v>
      </c>
    </row>
    <row r="94" spans="1:28" ht="12.75" customHeight="1" x14ac:dyDescent="0.2">
      <c r="A94" s="27"/>
      <c r="B94" s="47"/>
      <c r="C94" s="113"/>
      <c r="D94" s="22"/>
      <c r="E94" s="114"/>
      <c r="F94" s="116"/>
      <c r="G94" s="29">
        <f t="shared" si="90"/>
        <v>0</v>
      </c>
      <c r="H94" s="29">
        <f>C94-G94</f>
        <v>0</v>
      </c>
      <c r="I94" s="97" t="str">
        <f>IF(AND($C94="",$E94="",$F94=""),"",IF(AND(OR($C94&lt;&gt;"",$G94&lt;&gt;""),OR(J94="",K94="")),"Sélectionnez! -&gt;",""))</f>
        <v/>
      </c>
      <c r="J94" s="115"/>
      <c r="K94" s="115"/>
      <c r="L94" s="3" t="str">
        <f t="shared" si="91"/>
        <v>-</v>
      </c>
      <c r="M94" s="97" t="str">
        <f t="shared" si="92"/>
        <v/>
      </c>
      <c r="N94" s="115" t="s">
        <v>105</v>
      </c>
      <c r="O94" s="115" t="s">
        <v>105</v>
      </c>
      <c r="P94" s="3" t="str">
        <f t="shared" si="93"/>
        <v>-</v>
      </c>
      <c r="Q94" s="45"/>
      <c r="R94" s="3" t="str">
        <f>IF(J94="Interne",C94,"-")</f>
        <v>-</v>
      </c>
      <c r="S94" s="3" t="str">
        <f>IF(J94="Apparenté",C94,"-")</f>
        <v>-</v>
      </c>
      <c r="T94" s="16" t="str">
        <f>IF(J94="Externe",C94,"-")</f>
        <v>-</v>
      </c>
      <c r="U94" s="19" t="str">
        <f>IF(K94="Interne",G94,"-")</f>
        <v>-</v>
      </c>
      <c r="V94" s="3" t="str">
        <f>IF(K94="Apparenté",G94,"-")</f>
        <v>-</v>
      </c>
      <c r="W94" s="3" t="str">
        <f>IF(K94="Externe",G94,"-")</f>
        <v>-</v>
      </c>
      <c r="Y94" s="3" t="str">
        <f>IF($N94="Canadien",IF($C94="","-",$C94),"-")</f>
        <v>-</v>
      </c>
      <c r="Z94" s="16" t="str">
        <f>IF($N94="Non-Canadien",IF($C94="","-",$C94),"-")</f>
        <v>-</v>
      </c>
      <c r="AA94" s="19" t="str">
        <f>IF($O94="Canadien",IF($G94=0,"-",$G94),"-")</f>
        <v>-</v>
      </c>
      <c r="AB94" s="3" t="str">
        <f>IF($O94="Non-Canadien",IF($G94=0,"-",$G94),"-")</f>
        <v>-</v>
      </c>
    </row>
    <row r="95" spans="1:28" s="21" customFormat="1" ht="12.75" customHeight="1" x14ac:dyDescent="0.2">
      <c r="A95" s="25">
        <v>8</v>
      </c>
      <c r="B95" s="48" t="s">
        <v>123</v>
      </c>
      <c r="C95" s="31">
        <f>ROUND(SUM(C91:C94),0)</f>
        <v>0</v>
      </c>
      <c r="D95" s="46"/>
      <c r="E95" s="31">
        <f>ROUND(SUM(E91:E94),0)</f>
        <v>0</v>
      </c>
      <c r="F95" s="49">
        <f>ROUND(SUM(F91:F94),0)</f>
        <v>0</v>
      </c>
      <c r="G95" s="31">
        <f>ROUND(SUM(G91:G94),0)</f>
        <v>0</v>
      </c>
      <c r="H95" s="31">
        <f>SUM(H91:H94)</f>
        <v>0</v>
      </c>
      <c r="I95" s="97"/>
      <c r="M95" s="97"/>
      <c r="R95" s="4">
        <f t="shared" ref="R95:W95" si="94">ROUND(SUM(R91:R94),0)</f>
        <v>0</v>
      </c>
      <c r="S95" s="4">
        <f t="shared" si="94"/>
        <v>0</v>
      </c>
      <c r="T95" s="17">
        <f t="shared" si="94"/>
        <v>0</v>
      </c>
      <c r="U95" s="20">
        <f t="shared" si="94"/>
        <v>0</v>
      </c>
      <c r="V95" s="4">
        <f t="shared" si="94"/>
        <v>0</v>
      </c>
      <c r="W95" s="4">
        <f t="shared" si="94"/>
        <v>0</v>
      </c>
      <c r="Y95" s="4">
        <f>ROUND(SUM(Y91:Y94),0)</f>
        <v>0</v>
      </c>
      <c r="Z95" s="17">
        <f>ROUND(SUM(Z91:Z94),0)</f>
        <v>0</v>
      </c>
      <c r="AA95" s="20">
        <f>ROUND(SUM(AA91:AA94),0)</f>
        <v>0</v>
      </c>
      <c r="AB95" s="4">
        <f>ROUND(SUM(AB91:AB94),0)</f>
        <v>0</v>
      </c>
    </row>
    <row r="96" spans="1:28" ht="12.75" customHeight="1" x14ac:dyDescent="0.2">
      <c r="B96" s="1"/>
      <c r="C96" s="22"/>
      <c r="D96" s="22"/>
      <c r="E96" s="22"/>
      <c r="F96" s="22"/>
      <c r="G96" s="23"/>
      <c r="H96" s="23"/>
      <c r="I96" s="97"/>
      <c r="M96" s="97"/>
    </row>
    <row r="97" spans="1:28" s="21" customFormat="1" ht="12.75" customHeight="1" x14ac:dyDescent="0.2">
      <c r="A97" s="25">
        <v>9</v>
      </c>
      <c r="B97" s="421" t="s">
        <v>167</v>
      </c>
      <c r="C97" s="422"/>
      <c r="D97" s="422"/>
      <c r="E97" s="422"/>
      <c r="F97" s="422"/>
      <c r="G97" s="422"/>
      <c r="H97" s="423"/>
      <c r="I97" s="97"/>
      <c r="M97" s="97"/>
      <c r="R97" s="2" t="s">
        <v>98</v>
      </c>
      <c r="S97" s="2" t="s">
        <v>99</v>
      </c>
      <c r="T97" s="15" t="s">
        <v>100</v>
      </c>
      <c r="U97" s="18" t="s">
        <v>98</v>
      </c>
      <c r="V97" s="2" t="s">
        <v>99</v>
      </c>
      <c r="W97" s="2" t="s">
        <v>100</v>
      </c>
      <c r="Y97" s="2" t="s">
        <v>105</v>
      </c>
      <c r="Z97" s="15" t="s">
        <v>106</v>
      </c>
      <c r="AA97" s="18" t="s">
        <v>105</v>
      </c>
      <c r="AB97" s="2" t="s">
        <v>106</v>
      </c>
    </row>
    <row r="98" spans="1:28" ht="12.75" customHeight="1" x14ac:dyDescent="0.2">
      <c r="A98" s="27" t="s">
        <v>62</v>
      </c>
      <c r="B98" s="47" t="s">
        <v>283</v>
      </c>
      <c r="C98" s="113"/>
      <c r="D98" s="22"/>
      <c r="E98" s="114"/>
      <c r="F98" s="116"/>
      <c r="G98" s="29">
        <f t="shared" si="90"/>
        <v>0</v>
      </c>
      <c r="H98" s="29">
        <f>C98-G98</f>
        <v>0</v>
      </c>
      <c r="I98" s="97" t="str">
        <f>IF(AND($C98="",$E98="",$F98=""),"",IF(AND(OR($C98&lt;&gt;"",$G98&lt;&gt;""),OR(J98="",K98="")),"Sélectionnez! -&gt;",""))</f>
        <v/>
      </c>
      <c r="J98" s="115"/>
      <c r="K98" s="115"/>
      <c r="L98" s="3" t="str">
        <f t="shared" ref="L98:L100" si="95">IF(J98=K98,"-", "Changement de répartition")</f>
        <v>-</v>
      </c>
      <c r="M98" s="97" t="str">
        <f t="shared" ref="M98:M100" si="96">IF(AND($C98="",$E98="",$F98=""),"",IF(AND(OR($C98&lt;&gt;"",$G98&lt;&gt;""),OR(N98="",O98="")),"Sélectionnez! -&gt;",""))</f>
        <v/>
      </c>
      <c r="N98" s="115" t="s">
        <v>105</v>
      </c>
      <c r="O98" s="115" t="s">
        <v>105</v>
      </c>
      <c r="P98" s="3" t="str">
        <f t="shared" ref="P98:P100" si="97">IF(N98=O98,"-","Changement d'origine")</f>
        <v>-</v>
      </c>
      <c r="Q98" s="45"/>
      <c r="R98" s="3" t="str">
        <f>IF(J98="Interne",C98,"-")</f>
        <v>-</v>
      </c>
      <c r="S98" s="3" t="str">
        <f>IF(J98="Apparenté",C98,"-")</f>
        <v>-</v>
      </c>
      <c r="T98" s="16" t="str">
        <f>IF(J98="Externe",C98,"-")</f>
        <v>-</v>
      </c>
      <c r="U98" s="19" t="str">
        <f>IF(K98="Interne",G98,"-")</f>
        <v>-</v>
      </c>
      <c r="V98" s="3" t="str">
        <f>IF(K98="Apparenté",G98,"-")</f>
        <v>-</v>
      </c>
      <c r="W98" s="3" t="str">
        <f>IF(K98="Externe",G98,"-")</f>
        <v>-</v>
      </c>
      <c r="Y98" s="3" t="str">
        <f>IF($N98="Canadien",IF($C98="","-",$C98),"-")</f>
        <v>-</v>
      </c>
      <c r="Z98" s="16" t="str">
        <f>IF($N98="Non-Canadien",IF($C98="","-",$C98),"-")</f>
        <v>-</v>
      </c>
      <c r="AA98" s="19" t="str">
        <f>IF($O98="Canadien",IF($G98=0,"-",$G98),"-")</f>
        <v>-</v>
      </c>
      <c r="AB98" s="3" t="str">
        <f>IF($O98="Non-Canadien",IF($G98=0,"-",$G98),"-")</f>
        <v>-</v>
      </c>
    </row>
    <row r="99" spans="1:28" ht="12.75" customHeight="1" x14ac:dyDescent="0.2">
      <c r="A99" s="27" t="s">
        <v>63</v>
      </c>
      <c r="B99" s="47" t="s">
        <v>177</v>
      </c>
      <c r="C99" s="113"/>
      <c r="D99" s="22"/>
      <c r="E99" s="114"/>
      <c r="F99" s="116"/>
      <c r="G99" s="29">
        <f t="shared" si="90"/>
        <v>0</v>
      </c>
      <c r="H99" s="29">
        <f>C99-G99</f>
        <v>0</v>
      </c>
      <c r="I99" s="97" t="str">
        <f>IF(AND($C99="",$E99="",$F99=""),"",IF(AND(OR($C99&lt;&gt;"",$G99&lt;&gt;""),OR(J99="",K99="")),"Sélectionnez! -&gt;",""))</f>
        <v/>
      </c>
      <c r="J99" s="115"/>
      <c r="K99" s="115"/>
      <c r="L99" s="3" t="str">
        <f t="shared" si="95"/>
        <v>-</v>
      </c>
      <c r="M99" s="97" t="str">
        <f t="shared" si="96"/>
        <v/>
      </c>
      <c r="N99" s="115" t="s">
        <v>105</v>
      </c>
      <c r="O99" s="115" t="s">
        <v>105</v>
      </c>
      <c r="P99" s="3" t="str">
        <f t="shared" si="97"/>
        <v>-</v>
      </c>
      <c r="Q99" s="45"/>
      <c r="R99" s="3" t="str">
        <f>IF(J99="Interne",C99,"-")</f>
        <v>-</v>
      </c>
      <c r="S99" s="3" t="str">
        <f>IF(J99="Apparenté",C99,"-")</f>
        <v>-</v>
      </c>
      <c r="T99" s="16" t="str">
        <f>IF(J99="Externe",C99,"-")</f>
        <v>-</v>
      </c>
      <c r="U99" s="19" t="str">
        <f>IF(K99="Interne",G99,"-")</f>
        <v>-</v>
      </c>
      <c r="V99" s="3" t="str">
        <f>IF(K99="Apparenté",G99,"-")</f>
        <v>-</v>
      </c>
      <c r="W99" s="3" t="str">
        <f>IF(K99="Externe",G99,"-")</f>
        <v>-</v>
      </c>
      <c r="Y99" s="3" t="str">
        <f>IF($N99="Canadien",IF($C99="","-",$C99),"-")</f>
        <v>-</v>
      </c>
      <c r="Z99" s="16" t="str">
        <f>IF($N99="Non-Canadien",IF($C99="","-",$C99),"-")</f>
        <v>-</v>
      </c>
      <c r="AA99" s="19" t="str">
        <f>IF($O99="Canadien",IF($G99=0,"-",$G99),"-")</f>
        <v>-</v>
      </c>
      <c r="AB99" s="3" t="str">
        <f>IF($O99="Non-Canadien",IF($G99=0,"-",$G99),"-")</f>
        <v>-</v>
      </c>
    </row>
    <row r="100" spans="1:28" ht="12.75" customHeight="1" x14ac:dyDescent="0.2">
      <c r="A100" s="27"/>
      <c r="B100" s="47"/>
      <c r="C100" s="113"/>
      <c r="D100" s="22"/>
      <c r="E100" s="114"/>
      <c r="F100" s="116"/>
      <c r="G100" s="29">
        <f t="shared" si="90"/>
        <v>0</v>
      </c>
      <c r="H100" s="29">
        <f>C100-G100</f>
        <v>0</v>
      </c>
      <c r="I100" s="97" t="str">
        <f>IF(AND($C100="",$E100="",$F100=""),"",IF(AND(OR($C100&lt;&gt;"",$G100&lt;&gt;""),OR(J100="",K100="")),"Sélectionnez! -&gt;",""))</f>
        <v/>
      </c>
      <c r="J100" s="115"/>
      <c r="K100" s="115"/>
      <c r="L100" s="3" t="str">
        <f t="shared" si="95"/>
        <v>-</v>
      </c>
      <c r="M100" s="97" t="str">
        <f t="shared" si="96"/>
        <v/>
      </c>
      <c r="N100" s="115" t="s">
        <v>105</v>
      </c>
      <c r="O100" s="115" t="s">
        <v>105</v>
      </c>
      <c r="P100" s="3" t="str">
        <f t="shared" si="97"/>
        <v>-</v>
      </c>
      <c r="Q100" s="45"/>
      <c r="R100" s="3" t="str">
        <f>IF(J100="Interne",C100,"-")</f>
        <v>-</v>
      </c>
      <c r="S100" s="3" t="str">
        <f>IF(J100="Apparenté",C100,"-")</f>
        <v>-</v>
      </c>
      <c r="T100" s="16" t="str">
        <f>IF(J100="Externe",C100,"-")</f>
        <v>-</v>
      </c>
      <c r="U100" s="19" t="str">
        <f>IF(K100="Interne",G100,"-")</f>
        <v>-</v>
      </c>
      <c r="V100" s="3" t="str">
        <f>IF(K100="Apparenté",G100,"-")</f>
        <v>-</v>
      </c>
      <c r="W100" s="3" t="str">
        <f>IF(K100="Externe",G100,"-")</f>
        <v>-</v>
      </c>
      <c r="Y100" s="3" t="str">
        <f>IF($N100="Canadien",IF($C100="","-",$C100),"-")</f>
        <v>-</v>
      </c>
      <c r="Z100" s="16" t="str">
        <f>IF($N100="Non-Canadien",IF($C100="","-",$C100),"-")</f>
        <v>-</v>
      </c>
      <c r="AA100" s="19" t="str">
        <f>IF($O100="Canadien",IF($G100=0,"-",$G100),"-")</f>
        <v>-</v>
      </c>
      <c r="AB100" s="3" t="str">
        <f>IF($O100="Non-Canadien",IF($G100=0,"-",$G100),"-")</f>
        <v>-</v>
      </c>
    </row>
    <row r="101" spans="1:28" s="21" customFormat="1" ht="12.75" customHeight="1" x14ac:dyDescent="0.2">
      <c r="A101" s="25">
        <v>9</v>
      </c>
      <c r="B101" s="48" t="s">
        <v>180</v>
      </c>
      <c r="C101" s="31">
        <f>ROUND(SUM(C98:C100),0)</f>
        <v>0</v>
      </c>
      <c r="D101" s="46"/>
      <c r="E101" s="31">
        <f>ROUND(SUM(E98:E100),0)</f>
        <v>0</v>
      </c>
      <c r="F101" s="49">
        <f>ROUND(SUM(F98:F100),0)</f>
        <v>0</v>
      </c>
      <c r="G101" s="31">
        <f>ROUND(SUM(G98:G100),0)</f>
        <v>0</v>
      </c>
      <c r="H101" s="31">
        <f>SUM(H98:H100)</f>
        <v>0</v>
      </c>
      <c r="I101" s="97"/>
      <c r="M101" s="97"/>
      <c r="R101" s="4">
        <f t="shared" ref="R101:W101" si="98">ROUND(SUM(R98:R100),0)</f>
        <v>0</v>
      </c>
      <c r="S101" s="4">
        <f t="shared" si="98"/>
        <v>0</v>
      </c>
      <c r="T101" s="17">
        <f t="shared" si="98"/>
        <v>0</v>
      </c>
      <c r="U101" s="20">
        <f t="shared" si="98"/>
        <v>0</v>
      </c>
      <c r="V101" s="4">
        <f t="shared" si="98"/>
        <v>0</v>
      </c>
      <c r="W101" s="4">
        <f t="shared" si="98"/>
        <v>0</v>
      </c>
      <c r="Y101" s="4">
        <f>ROUND(SUM(Y98:Y100),0)</f>
        <v>0</v>
      </c>
      <c r="Z101" s="17">
        <f>ROUND(SUM(Z98:Z100),0)</f>
        <v>0</v>
      </c>
      <c r="AA101" s="20">
        <f>ROUND(SUM(AA98:AA100),0)</f>
        <v>0</v>
      </c>
      <c r="AB101" s="4">
        <f>ROUND(SUM(AB98:AB100),0)</f>
        <v>0</v>
      </c>
    </row>
    <row r="102" spans="1:28" ht="12.75" customHeight="1" x14ac:dyDescent="0.2">
      <c r="B102" s="1"/>
      <c r="C102" s="22"/>
      <c r="D102" s="22"/>
      <c r="E102" s="22"/>
      <c r="F102" s="22"/>
      <c r="G102" s="23"/>
      <c r="H102" s="23"/>
      <c r="I102" s="97"/>
      <c r="M102" s="97"/>
    </row>
    <row r="103" spans="1:28" s="21" customFormat="1" ht="12.75" customHeight="1" x14ac:dyDescent="0.2">
      <c r="A103" s="25">
        <v>10</v>
      </c>
      <c r="B103" s="421" t="s">
        <v>192</v>
      </c>
      <c r="C103" s="422"/>
      <c r="D103" s="422"/>
      <c r="E103" s="422"/>
      <c r="F103" s="422"/>
      <c r="G103" s="422"/>
      <c r="H103" s="423"/>
      <c r="I103" s="97"/>
      <c r="M103" s="97"/>
      <c r="R103" s="2" t="s">
        <v>98</v>
      </c>
      <c r="S103" s="2" t="s">
        <v>99</v>
      </c>
      <c r="T103" s="15" t="s">
        <v>100</v>
      </c>
      <c r="U103" s="18" t="s">
        <v>98</v>
      </c>
      <c r="V103" s="2" t="s">
        <v>99</v>
      </c>
      <c r="W103" s="2" t="s">
        <v>100</v>
      </c>
      <c r="Y103" s="2" t="s">
        <v>105</v>
      </c>
      <c r="Z103" s="15" t="s">
        <v>106</v>
      </c>
      <c r="AA103" s="18" t="s">
        <v>105</v>
      </c>
      <c r="AB103" s="2" t="s">
        <v>106</v>
      </c>
    </row>
    <row r="104" spans="1:28" ht="12.75" customHeight="1" x14ac:dyDescent="0.2">
      <c r="A104" s="35" t="s">
        <v>5</v>
      </c>
      <c r="B104" s="47" t="s">
        <v>288</v>
      </c>
      <c r="C104" s="113"/>
      <c r="D104" s="22"/>
      <c r="E104" s="114"/>
      <c r="F104" s="116"/>
      <c r="G104" s="29">
        <f t="shared" ref="G104:G111" si="99">E104+F104</f>
        <v>0</v>
      </c>
      <c r="H104" s="29">
        <f t="shared" ref="H104:H115" si="100">C104-G104</f>
        <v>0</v>
      </c>
      <c r="I104" s="97" t="str">
        <f t="shared" ref="I104:I115" si="101">IF(AND($C104="",$E104="",$F104=""),"",IF(AND(OR($C104&lt;&gt;"",$G104&lt;&gt;""),OR(J104="",K104="")),"Sélectionnez! -&gt;",""))</f>
        <v/>
      </c>
      <c r="J104" s="115"/>
      <c r="K104" s="115"/>
      <c r="L104" s="3" t="str">
        <f t="shared" ref="L104:L115" si="102">IF(J104=K104,"-", "Changement de répartition")</f>
        <v>-</v>
      </c>
      <c r="M104" s="97" t="str">
        <f t="shared" ref="M104:M115" si="103">IF(AND($C104="",$E104="",$F104=""),"",IF(AND(OR($C104&lt;&gt;"",$G104&lt;&gt;""),OR(N104="",O104="")),"Sélectionnez! -&gt;",""))</f>
        <v/>
      </c>
      <c r="N104" s="115" t="s">
        <v>105</v>
      </c>
      <c r="O104" s="115" t="s">
        <v>105</v>
      </c>
      <c r="P104" s="3" t="str">
        <f t="shared" ref="P104:P115" si="104">IF(N104=O104,"-","Changement d'origine")</f>
        <v>-</v>
      </c>
      <c r="Q104" s="45"/>
      <c r="R104" s="3" t="str">
        <f t="shared" ref="R104:R115" si="105">IF(J104="Interne",C104,"-")</f>
        <v>-</v>
      </c>
      <c r="S104" s="3" t="str">
        <f t="shared" ref="S104:S115" si="106">IF(J104="Apparenté",C104,"-")</f>
        <v>-</v>
      </c>
      <c r="T104" s="16" t="str">
        <f t="shared" ref="T104:T115" si="107">IF(J104="Externe",C104,"-")</f>
        <v>-</v>
      </c>
      <c r="U104" s="19" t="str">
        <f t="shared" ref="U104:U115" si="108">IF(K104="Interne",G104,"-")</f>
        <v>-</v>
      </c>
      <c r="V104" s="3" t="str">
        <f t="shared" ref="V104:V115" si="109">IF(K104="Apparenté",G104,"-")</f>
        <v>-</v>
      </c>
      <c r="W104" s="3" t="str">
        <f t="shared" ref="W104:W115" si="110">IF(K104="Externe",G104,"-")</f>
        <v>-</v>
      </c>
      <c r="Y104" s="3" t="str">
        <f t="shared" ref="Y104:Y115" si="111">IF($N104="Canadien",IF($C104="","-",$C104),"-")</f>
        <v>-</v>
      </c>
      <c r="Z104" s="16" t="str">
        <f t="shared" ref="Z104:Z115" si="112">IF($N104="Non-Canadien",IF($C104="","-",$C104),"-")</f>
        <v>-</v>
      </c>
      <c r="AA104" s="19" t="str">
        <f t="shared" ref="AA104:AA115" si="113">IF($O104="Canadien",IF($G104=0,"-",$G104),"-")</f>
        <v>-</v>
      </c>
      <c r="AB104" s="3" t="str">
        <f t="shared" ref="AB104:AB115" si="114">IF($O104="Non-Canadien",IF($G104=0,"-",$G104),"-")</f>
        <v>-</v>
      </c>
    </row>
    <row r="105" spans="1:28" ht="12.75" customHeight="1" x14ac:dyDescent="0.2">
      <c r="A105" s="35" t="s">
        <v>64</v>
      </c>
      <c r="B105" s="47" t="s">
        <v>181</v>
      </c>
      <c r="C105" s="113"/>
      <c r="D105" s="22"/>
      <c r="E105" s="114"/>
      <c r="F105" s="116"/>
      <c r="G105" s="29">
        <f t="shared" si="99"/>
        <v>0</v>
      </c>
      <c r="H105" s="29">
        <f t="shared" si="100"/>
        <v>0</v>
      </c>
      <c r="I105" s="97" t="str">
        <f t="shared" si="101"/>
        <v/>
      </c>
      <c r="J105" s="115"/>
      <c r="K105" s="115"/>
      <c r="L105" s="3" t="str">
        <f t="shared" si="102"/>
        <v>-</v>
      </c>
      <c r="M105" s="97" t="str">
        <f t="shared" si="103"/>
        <v/>
      </c>
      <c r="N105" s="115" t="s">
        <v>105</v>
      </c>
      <c r="O105" s="115" t="s">
        <v>105</v>
      </c>
      <c r="P105" s="3" t="str">
        <f t="shared" si="104"/>
        <v>-</v>
      </c>
      <c r="Q105" s="45"/>
      <c r="R105" s="3" t="str">
        <f t="shared" si="105"/>
        <v>-</v>
      </c>
      <c r="S105" s="3" t="str">
        <f t="shared" si="106"/>
        <v>-</v>
      </c>
      <c r="T105" s="16" t="str">
        <f t="shared" si="107"/>
        <v>-</v>
      </c>
      <c r="U105" s="19" t="str">
        <f t="shared" si="108"/>
        <v>-</v>
      </c>
      <c r="V105" s="3" t="str">
        <f t="shared" si="109"/>
        <v>-</v>
      </c>
      <c r="W105" s="3" t="str">
        <f t="shared" si="110"/>
        <v>-</v>
      </c>
      <c r="Y105" s="3" t="str">
        <f t="shared" si="111"/>
        <v>-</v>
      </c>
      <c r="Z105" s="16" t="str">
        <f t="shared" si="112"/>
        <v>-</v>
      </c>
      <c r="AA105" s="19" t="str">
        <f t="shared" si="113"/>
        <v>-</v>
      </c>
      <c r="AB105" s="3" t="str">
        <f t="shared" si="114"/>
        <v>-</v>
      </c>
    </row>
    <row r="106" spans="1:28" ht="12.75" customHeight="1" x14ac:dyDescent="0.2">
      <c r="A106" s="35" t="s">
        <v>6</v>
      </c>
      <c r="B106" s="47" t="s">
        <v>182</v>
      </c>
      <c r="C106" s="113"/>
      <c r="D106" s="22"/>
      <c r="E106" s="114"/>
      <c r="F106" s="116"/>
      <c r="G106" s="29">
        <f t="shared" si="99"/>
        <v>0</v>
      </c>
      <c r="H106" s="29">
        <f t="shared" si="100"/>
        <v>0</v>
      </c>
      <c r="I106" s="97" t="str">
        <f t="shared" si="101"/>
        <v/>
      </c>
      <c r="J106" s="115"/>
      <c r="K106" s="115"/>
      <c r="L106" s="3" t="str">
        <f t="shared" si="102"/>
        <v>-</v>
      </c>
      <c r="M106" s="97" t="str">
        <f t="shared" si="103"/>
        <v/>
      </c>
      <c r="N106" s="115" t="s">
        <v>105</v>
      </c>
      <c r="O106" s="115" t="s">
        <v>105</v>
      </c>
      <c r="P106" s="3" t="str">
        <f t="shared" si="104"/>
        <v>-</v>
      </c>
      <c r="Q106" s="45"/>
      <c r="R106" s="3" t="str">
        <f t="shared" si="105"/>
        <v>-</v>
      </c>
      <c r="S106" s="3" t="str">
        <f t="shared" si="106"/>
        <v>-</v>
      </c>
      <c r="T106" s="16" t="str">
        <f t="shared" si="107"/>
        <v>-</v>
      </c>
      <c r="U106" s="19" t="str">
        <f t="shared" si="108"/>
        <v>-</v>
      </c>
      <c r="V106" s="3" t="str">
        <f t="shared" si="109"/>
        <v>-</v>
      </c>
      <c r="W106" s="3" t="str">
        <f t="shared" si="110"/>
        <v>-</v>
      </c>
      <c r="Y106" s="3" t="str">
        <f t="shared" si="111"/>
        <v>-</v>
      </c>
      <c r="Z106" s="16" t="str">
        <f t="shared" si="112"/>
        <v>-</v>
      </c>
      <c r="AA106" s="19" t="str">
        <f t="shared" si="113"/>
        <v>-</v>
      </c>
      <c r="AB106" s="3" t="str">
        <f t="shared" si="114"/>
        <v>-</v>
      </c>
    </row>
    <row r="107" spans="1:28" ht="12.75" customHeight="1" x14ac:dyDescent="0.2">
      <c r="A107" s="35" t="s">
        <v>65</v>
      </c>
      <c r="B107" s="47" t="s">
        <v>183</v>
      </c>
      <c r="C107" s="113"/>
      <c r="D107" s="22"/>
      <c r="E107" s="114"/>
      <c r="F107" s="116"/>
      <c r="G107" s="29">
        <f t="shared" si="99"/>
        <v>0</v>
      </c>
      <c r="H107" s="29">
        <f t="shared" si="100"/>
        <v>0</v>
      </c>
      <c r="I107" s="97" t="str">
        <f t="shared" si="101"/>
        <v/>
      </c>
      <c r="J107" s="115"/>
      <c r="K107" s="115"/>
      <c r="L107" s="3" t="str">
        <f t="shared" si="102"/>
        <v>-</v>
      </c>
      <c r="M107" s="97" t="str">
        <f t="shared" si="103"/>
        <v/>
      </c>
      <c r="N107" s="115" t="s">
        <v>105</v>
      </c>
      <c r="O107" s="115" t="s">
        <v>105</v>
      </c>
      <c r="P107" s="3" t="str">
        <f t="shared" si="104"/>
        <v>-</v>
      </c>
      <c r="Q107" s="45"/>
      <c r="R107" s="3" t="str">
        <f t="shared" si="105"/>
        <v>-</v>
      </c>
      <c r="S107" s="3" t="str">
        <f t="shared" si="106"/>
        <v>-</v>
      </c>
      <c r="T107" s="16" t="str">
        <f t="shared" si="107"/>
        <v>-</v>
      </c>
      <c r="U107" s="19" t="str">
        <f t="shared" si="108"/>
        <v>-</v>
      </c>
      <c r="V107" s="3" t="str">
        <f t="shared" si="109"/>
        <v>-</v>
      </c>
      <c r="W107" s="3" t="str">
        <f t="shared" si="110"/>
        <v>-</v>
      </c>
      <c r="Y107" s="3" t="str">
        <f t="shared" si="111"/>
        <v>-</v>
      </c>
      <c r="Z107" s="16" t="str">
        <f t="shared" si="112"/>
        <v>-</v>
      </c>
      <c r="AA107" s="19" t="str">
        <f t="shared" si="113"/>
        <v>-</v>
      </c>
      <c r="AB107" s="3" t="str">
        <f t="shared" si="114"/>
        <v>-</v>
      </c>
    </row>
    <row r="108" spans="1:28" ht="12.75" customHeight="1" x14ac:dyDescent="0.2">
      <c r="A108" s="35" t="s">
        <v>7</v>
      </c>
      <c r="B108" s="47" t="s">
        <v>184</v>
      </c>
      <c r="C108" s="113"/>
      <c r="D108" s="22"/>
      <c r="E108" s="114"/>
      <c r="F108" s="116"/>
      <c r="G108" s="29">
        <f t="shared" si="99"/>
        <v>0</v>
      </c>
      <c r="H108" s="29">
        <f t="shared" si="100"/>
        <v>0</v>
      </c>
      <c r="I108" s="97" t="str">
        <f t="shared" si="101"/>
        <v/>
      </c>
      <c r="J108" s="115"/>
      <c r="K108" s="115"/>
      <c r="L108" s="3" t="str">
        <f t="shared" si="102"/>
        <v>-</v>
      </c>
      <c r="M108" s="97" t="str">
        <f t="shared" si="103"/>
        <v/>
      </c>
      <c r="N108" s="115" t="s">
        <v>105</v>
      </c>
      <c r="O108" s="115" t="s">
        <v>105</v>
      </c>
      <c r="P108" s="3" t="str">
        <f t="shared" si="104"/>
        <v>-</v>
      </c>
      <c r="Q108" s="45"/>
      <c r="R108" s="3" t="str">
        <f t="shared" si="105"/>
        <v>-</v>
      </c>
      <c r="S108" s="3" t="str">
        <f t="shared" si="106"/>
        <v>-</v>
      </c>
      <c r="T108" s="16" t="str">
        <f t="shared" si="107"/>
        <v>-</v>
      </c>
      <c r="U108" s="19" t="str">
        <f t="shared" si="108"/>
        <v>-</v>
      </c>
      <c r="V108" s="3" t="str">
        <f t="shared" si="109"/>
        <v>-</v>
      </c>
      <c r="W108" s="3" t="str">
        <f t="shared" si="110"/>
        <v>-</v>
      </c>
      <c r="Y108" s="3" t="str">
        <f t="shared" si="111"/>
        <v>-</v>
      </c>
      <c r="Z108" s="16" t="str">
        <f t="shared" si="112"/>
        <v>-</v>
      </c>
      <c r="AA108" s="19" t="str">
        <f t="shared" si="113"/>
        <v>-</v>
      </c>
      <c r="AB108" s="3" t="str">
        <f t="shared" si="114"/>
        <v>-</v>
      </c>
    </row>
    <row r="109" spans="1:28" ht="12.75" customHeight="1" x14ac:dyDescent="0.2">
      <c r="A109" s="35" t="s">
        <v>66</v>
      </c>
      <c r="B109" s="47" t="s">
        <v>284</v>
      </c>
      <c r="C109" s="113"/>
      <c r="D109" s="22"/>
      <c r="E109" s="114"/>
      <c r="F109" s="116"/>
      <c r="G109" s="29">
        <f t="shared" si="99"/>
        <v>0</v>
      </c>
      <c r="H109" s="29">
        <f t="shared" si="100"/>
        <v>0</v>
      </c>
      <c r="I109" s="97" t="str">
        <f t="shared" si="101"/>
        <v/>
      </c>
      <c r="J109" s="115"/>
      <c r="K109" s="115"/>
      <c r="L109" s="3" t="str">
        <f t="shared" si="102"/>
        <v>-</v>
      </c>
      <c r="M109" s="97" t="str">
        <f t="shared" si="103"/>
        <v/>
      </c>
      <c r="N109" s="115" t="s">
        <v>105</v>
      </c>
      <c r="O109" s="115" t="s">
        <v>105</v>
      </c>
      <c r="P109" s="3" t="str">
        <f t="shared" si="104"/>
        <v>-</v>
      </c>
      <c r="Q109" s="45"/>
      <c r="R109" s="3" t="str">
        <f t="shared" si="105"/>
        <v>-</v>
      </c>
      <c r="S109" s="3" t="str">
        <f t="shared" si="106"/>
        <v>-</v>
      </c>
      <c r="T109" s="16" t="str">
        <f t="shared" si="107"/>
        <v>-</v>
      </c>
      <c r="U109" s="19" t="str">
        <f t="shared" si="108"/>
        <v>-</v>
      </c>
      <c r="V109" s="3" t="str">
        <f t="shared" si="109"/>
        <v>-</v>
      </c>
      <c r="W109" s="3" t="str">
        <f t="shared" si="110"/>
        <v>-</v>
      </c>
      <c r="Y109" s="3" t="str">
        <f t="shared" si="111"/>
        <v>-</v>
      </c>
      <c r="Z109" s="16" t="str">
        <f t="shared" si="112"/>
        <v>-</v>
      </c>
      <c r="AA109" s="19" t="str">
        <f t="shared" si="113"/>
        <v>-</v>
      </c>
      <c r="AB109" s="3" t="str">
        <f t="shared" si="114"/>
        <v>-</v>
      </c>
    </row>
    <row r="110" spans="1:28" s="122" customFormat="1" ht="12.75" customHeight="1" x14ac:dyDescent="0.2">
      <c r="A110" s="424" t="s">
        <v>352</v>
      </c>
      <c r="B110" s="425"/>
      <c r="C110" s="425"/>
      <c r="D110" s="425"/>
      <c r="E110" s="425"/>
      <c r="F110" s="425"/>
      <c r="G110" s="425"/>
      <c r="H110" s="425"/>
      <c r="I110" s="425"/>
      <c r="J110" s="425"/>
      <c r="K110" s="425"/>
      <c r="L110" s="425"/>
      <c r="M110" s="425"/>
      <c r="N110" s="425"/>
      <c r="O110" s="425"/>
      <c r="P110" s="426"/>
      <c r="Q110" s="45"/>
      <c r="R110" s="241"/>
      <c r="S110" s="241"/>
      <c r="T110" s="242"/>
      <c r="U110" s="243"/>
      <c r="V110" s="241"/>
      <c r="W110" s="241"/>
      <c r="Y110" s="241"/>
      <c r="Z110" s="242"/>
      <c r="AA110" s="244"/>
      <c r="AB110" s="241"/>
    </row>
    <row r="111" spans="1:28" ht="12.75" customHeight="1" x14ac:dyDescent="0.2">
      <c r="A111" s="35" t="s">
        <v>159</v>
      </c>
      <c r="B111" s="47" t="s">
        <v>353</v>
      </c>
      <c r="C111" s="113"/>
      <c r="D111" s="22"/>
      <c r="E111" s="114"/>
      <c r="F111" s="116"/>
      <c r="G111" s="29">
        <f t="shared" si="99"/>
        <v>0</v>
      </c>
      <c r="H111" s="29">
        <f t="shared" si="100"/>
        <v>0</v>
      </c>
      <c r="I111" s="97" t="str">
        <f t="shared" si="101"/>
        <v/>
      </c>
      <c r="J111" s="115"/>
      <c r="K111" s="115"/>
      <c r="L111" s="3" t="str">
        <f t="shared" si="102"/>
        <v>-</v>
      </c>
      <c r="M111" s="97" t="str">
        <f t="shared" si="103"/>
        <v/>
      </c>
      <c r="N111" s="115" t="s">
        <v>105</v>
      </c>
      <c r="O111" s="115" t="s">
        <v>105</v>
      </c>
      <c r="P111" s="3" t="str">
        <f t="shared" si="104"/>
        <v>-</v>
      </c>
      <c r="Q111" s="45"/>
      <c r="R111" s="3" t="str">
        <f t="shared" si="105"/>
        <v>-</v>
      </c>
      <c r="S111" s="3" t="str">
        <f t="shared" si="106"/>
        <v>-</v>
      </c>
      <c r="T111" s="16" t="str">
        <f t="shared" si="107"/>
        <v>-</v>
      </c>
      <c r="U111" s="19" t="str">
        <f t="shared" si="108"/>
        <v>-</v>
      </c>
      <c r="V111" s="3" t="str">
        <f t="shared" si="109"/>
        <v>-</v>
      </c>
      <c r="W111" s="3" t="str">
        <f t="shared" si="110"/>
        <v>-</v>
      </c>
      <c r="Y111" s="3" t="str">
        <f t="shared" si="111"/>
        <v>-</v>
      </c>
      <c r="Z111" s="16" t="str">
        <f t="shared" si="112"/>
        <v>-</v>
      </c>
      <c r="AA111" s="19" t="str">
        <f t="shared" si="113"/>
        <v>-</v>
      </c>
      <c r="AB111" s="3" t="str">
        <f t="shared" si="114"/>
        <v>-</v>
      </c>
    </row>
    <row r="112" spans="1:28" ht="12.75" customHeight="1" x14ac:dyDescent="0.2">
      <c r="A112" s="251" t="s">
        <v>292</v>
      </c>
      <c r="B112" s="284" t="s">
        <v>354</v>
      </c>
      <c r="C112" s="113"/>
      <c r="D112" s="22"/>
      <c r="E112" s="114"/>
      <c r="F112" s="116"/>
      <c r="G112" s="29">
        <f t="shared" ref="G112:G113" si="115">E112+F112</f>
        <v>0</v>
      </c>
      <c r="H112" s="29">
        <f t="shared" ref="H112:H113" si="116">C112-G112</f>
        <v>0</v>
      </c>
      <c r="I112" s="97" t="str">
        <f t="shared" si="101"/>
        <v/>
      </c>
      <c r="J112" s="115"/>
      <c r="K112" s="115"/>
      <c r="L112" s="3" t="str">
        <f t="shared" si="102"/>
        <v>-</v>
      </c>
      <c r="M112" s="97" t="str">
        <f t="shared" si="103"/>
        <v/>
      </c>
      <c r="N112" s="115" t="s">
        <v>105</v>
      </c>
      <c r="O112" s="115" t="s">
        <v>105</v>
      </c>
      <c r="P112" s="3" t="str">
        <f t="shared" si="104"/>
        <v>-</v>
      </c>
      <c r="Q112" s="45"/>
      <c r="R112" s="3" t="str">
        <f t="shared" ref="R112:R113" si="117">IF(J112="Interne",C112,"-")</f>
        <v>-</v>
      </c>
      <c r="S112" s="3" t="str">
        <f t="shared" ref="S112:S113" si="118">IF(J112="Apparenté",C112,"-")</f>
        <v>-</v>
      </c>
      <c r="T112" s="16" t="str">
        <f t="shared" ref="T112:T113" si="119">IF(J112="Externe",C112,"-")</f>
        <v>-</v>
      </c>
      <c r="U112" s="19" t="str">
        <f t="shared" ref="U112:U113" si="120">IF(K112="Interne",G112,"-")</f>
        <v>-</v>
      </c>
      <c r="V112" s="3" t="str">
        <f t="shared" ref="V112:V113" si="121">IF(K112="Apparenté",G112,"-")</f>
        <v>-</v>
      </c>
      <c r="W112" s="3" t="str">
        <f t="shared" ref="W112:W113" si="122">IF(K112="Externe",G112,"-")</f>
        <v>-</v>
      </c>
      <c r="Y112" s="3" t="str">
        <f t="shared" si="111"/>
        <v>-</v>
      </c>
      <c r="Z112" s="16" t="str">
        <f t="shared" si="112"/>
        <v>-</v>
      </c>
      <c r="AA112" s="19" t="str">
        <f t="shared" si="113"/>
        <v>-</v>
      </c>
      <c r="AB112" s="3" t="str">
        <f t="shared" si="114"/>
        <v>-</v>
      </c>
    </row>
    <row r="113" spans="1:28" ht="12.75" customHeight="1" x14ac:dyDescent="0.2">
      <c r="A113" s="251" t="s">
        <v>293</v>
      </c>
      <c r="B113" s="252" t="s">
        <v>355</v>
      </c>
      <c r="C113" s="113"/>
      <c r="D113" s="22"/>
      <c r="E113" s="114"/>
      <c r="F113" s="116"/>
      <c r="G113" s="29">
        <f t="shared" si="115"/>
        <v>0</v>
      </c>
      <c r="H113" s="29">
        <f t="shared" si="116"/>
        <v>0</v>
      </c>
      <c r="I113" s="97" t="str">
        <f t="shared" si="101"/>
        <v/>
      </c>
      <c r="J113" s="115"/>
      <c r="K113" s="115"/>
      <c r="L113" s="3" t="str">
        <f t="shared" si="102"/>
        <v>-</v>
      </c>
      <c r="M113" s="97" t="str">
        <f t="shared" si="103"/>
        <v/>
      </c>
      <c r="N113" s="115" t="s">
        <v>105</v>
      </c>
      <c r="O113" s="115" t="s">
        <v>105</v>
      </c>
      <c r="P113" s="3" t="str">
        <f t="shared" si="104"/>
        <v>-</v>
      </c>
      <c r="Q113" s="45"/>
      <c r="R113" s="3" t="str">
        <f t="shared" si="117"/>
        <v>-</v>
      </c>
      <c r="S113" s="3" t="str">
        <f t="shared" si="118"/>
        <v>-</v>
      </c>
      <c r="T113" s="16" t="str">
        <f t="shared" si="119"/>
        <v>-</v>
      </c>
      <c r="U113" s="19" t="str">
        <f t="shared" si="120"/>
        <v>-</v>
      </c>
      <c r="V113" s="3" t="str">
        <f t="shared" si="121"/>
        <v>-</v>
      </c>
      <c r="W113" s="3" t="str">
        <f t="shared" si="122"/>
        <v>-</v>
      </c>
      <c r="Y113" s="3" t="str">
        <f t="shared" si="111"/>
        <v>-</v>
      </c>
      <c r="Z113" s="16" t="str">
        <f t="shared" si="112"/>
        <v>-</v>
      </c>
      <c r="AA113" s="19" t="str">
        <f t="shared" si="113"/>
        <v>-</v>
      </c>
      <c r="AB113" s="3" t="str">
        <f t="shared" si="114"/>
        <v>-</v>
      </c>
    </row>
    <row r="114" spans="1:28" ht="12.75" customHeight="1" x14ac:dyDescent="0.2">
      <c r="A114" s="35" t="s">
        <v>8</v>
      </c>
      <c r="B114" s="47" t="s">
        <v>179</v>
      </c>
      <c r="C114" s="113"/>
      <c r="D114" s="22"/>
      <c r="E114" s="114"/>
      <c r="F114" s="116"/>
      <c r="G114" s="29">
        <f>E114+F114</f>
        <v>0</v>
      </c>
      <c r="H114" s="29">
        <f t="shared" si="100"/>
        <v>0</v>
      </c>
      <c r="I114" s="97" t="str">
        <f t="shared" si="101"/>
        <v/>
      </c>
      <c r="J114" s="115"/>
      <c r="K114" s="115"/>
      <c r="L114" s="3" t="str">
        <f t="shared" si="102"/>
        <v>-</v>
      </c>
      <c r="M114" s="97" t="str">
        <f t="shared" si="103"/>
        <v/>
      </c>
      <c r="N114" s="115" t="s">
        <v>105</v>
      </c>
      <c r="O114" s="115" t="s">
        <v>105</v>
      </c>
      <c r="P114" s="3" t="str">
        <f t="shared" si="104"/>
        <v>-</v>
      </c>
      <c r="Q114" s="45"/>
      <c r="R114" s="3" t="str">
        <f t="shared" si="105"/>
        <v>-</v>
      </c>
      <c r="S114" s="3" t="str">
        <f t="shared" si="106"/>
        <v>-</v>
      </c>
      <c r="T114" s="16" t="str">
        <f t="shared" si="107"/>
        <v>-</v>
      </c>
      <c r="U114" s="19" t="str">
        <f t="shared" si="108"/>
        <v>-</v>
      </c>
      <c r="V114" s="3" t="str">
        <f t="shared" si="109"/>
        <v>-</v>
      </c>
      <c r="W114" s="3" t="str">
        <f t="shared" si="110"/>
        <v>-</v>
      </c>
      <c r="Y114" s="3" t="str">
        <f t="shared" si="111"/>
        <v>-</v>
      </c>
      <c r="Z114" s="16" t="str">
        <f t="shared" si="112"/>
        <v>-</v>
      </c>
      <c r="AA114" s="19" t="str">
        <f t="shared" si="113"/>
        <v>-</v>
      </c>
      <c r="AB114" s="3" t="str">
        <f t="shared" si="114"/>
        <v>-</v>
      </c>
    </row>
    <row r="115" spans="1:28" ht="12.75" customHeight="1" x14ac:dyDescent="0.2">
      <c r="A115" s="35"/>
      <c r="B115" s="47"/>
      <c r="C115" s="113"/>
      <c r="D115" s="22"/>
      <c r="E115" s="114"/>
      <c r="F115" s="116"/>
      <c r="G115" s="29">
        <f>E115+F115</f>
        <v>0</v>
      </c>
      <c r="H115" s="29">
        <f t="shared" si="100"/>
        <v>0</v>
      </c>
      <c r="I115" s="97" t="str">
        <f t="shared" si="101"/>
        <v/>
      </c>
      <c r="J115" s="115"/>
      <c r="K115" s="115"/>
      <c r="L115" s="3" t="str">
        <f t="shared" si="102"/>
        <v>-</v>
      </c>
      <c r="M115" s="97" t="str">
        <f t="shared" si="103"/>
        <v/>
      </c>
      <c r="N115" s="115" t="s">
        <v>105</v>
      </c>
      <c r="O115" s="115" t="s">
        <v>105</v>
      </c>
      <c r="P115" s="3" t="str">
        <f t="shared" si="104"/>
        <v>-</v>
      </c>
      <c r="Q115" s="45"/>
      <c r="R115" s="3" t="str">
        <f t="shared" si="105"/>
        <v>-</v>
      </c>
      <c r="S115" s="3" t="str">
        <f t="shared" si="106"/>
        <v>-</v>
      </c>
      <c r="T115" s="16" t="str">
        <f t="shared" si="107"/>
        <v>-</v>
      </c>
      <c r="U115" s="19" t="str">
        <f t="shared" si="108"/>
        <v>-</v>
      </c>
      <c r="V115" s="3" t="str">
        <f t="shared" si="109"/>
        <v>-</v>
      </c>
      <c r="W115" s="3" t="str">
        <f t="shared" si="110"/>
        <v>-</v>
      </c>
      <c r="Y115" s="3" t="str">
        <f t="shared" si="111"/>
        <v>-</v>
      </c>
      <c r="Z115" s="16" t="str">
        <f t="shared" si="112"/>
        <v>-</v>
      </c>
      <c r="AA115" s="19" t="str">
        <f t="shared" si="113"/>
        <v>-</v>
      </c>
      <c r="AB115" s="3" t="str">
        <f t="shared" si="114"/>
        <v>-</v>
      </c>
    </row>
    <row r="116" spans="1:28" s="21" customFormat="1" ht="12.75" customHeight="1" x14ac:dyDescent="0.2">
      <c r="A116" s="25">
        <v>10</v>
      </c>
      <c r="B116" s="48" t="s">
        <v>194</v>
      </c>
      <c r="C116" s="31">
        <f>ROUND(SUM(C104:C115),0)</f>
        <v>0</v>
      </c>
      <c r="D116" s="46"/>
      <c r="E116" s="31">
        <f>ROUND(SUM(E104:E115),0)</f>
        <v>0</v>
      </c>
      <c r="F116" s="49">
        <f>ROUND(SUM(F104:F115),0)</f>
        <v>0</v>
      </c>
      <c r="G116" s="31">
        <f>ROUND(SUM(G104:G115),0)</f>
        <v>0</v>
      </c>
      <c r="H116" s="31">
        <f>SUM(H104:H115)</f>
        <v>0</v>
      </c>
      <c r="I116" s="97"/>
      <c r="M116" s="97"/>
      <c r="R116" s="4">
        <f t="shared" ref="R116:W116" si="123">ROUND(SUM(R104:R115),0)</f>
        <v>0</v>
      </c>
      <c r="S116" s="4">
        <f t="shared" si="123"/>
        <v>0</v>
      </c>
      <c r="T116" s="17">
        <f t="shared" si="123"/>
        <v>0</v>
      </c>
      <c r="U116" s="20">
        <f t="shared" si="123"/>
        <v>0</v>
      </c>
      <c r="V116" s="4">
        <f t="shared" si="123"/>
        <v>0</v>
      </c>
      <c r="W116" s="4">
        <f t="shared" si="123"/>
        <v>0</v>
      </c>
      <c r="Y116" s="4">
        <f>ROUND(SUM(Y104:Y115),0)</f>
        <v>0</v>
      </c>
      <c r="Z116" s="17">
        <f>ROUND(SUM(Z104:Z115),0)</f>
        <v>0</v>
      </c>
      <c r="AA116" s="20">
        <f>ROUND(SUM(AA104:AA115),0)</f>
        <v>0</v>
      </c>
      <c r="AB116" s="4">
        <f>ROUND(SUM(AB104:AB115),0)</f>
        <v>0</v>
      </c>
    </row>
    <row r="117" spans="1:28" ht="12.75" customHeight="1" thickBot="1" x14ac:dyDescent="0.25">
      <c r="B117" s="1"/>
      <c r="I117" s="97"/>
      <c r="M117" s="97"/>
    </row>
    <row r="118" spans="1:28" ht="14.25" customHeight="1" thickBot="1" x14ac:dyDescent="0.25">
      <c r="A118" s="437" t="s">
        <v>168</v>
      </c>
      <c r="B118" s="459"/>
      <c r="C118" s="459"/>
      <c r="D118" s="459"/>
      <c r="E118" s="459"/>
      <c r="F118" s="459"/>
      <c r="G118" s="459"/>
      <c r="H118" s="460"/>
      <c r="I118" s="97"/>
      <c r="M118" s="97"/>
    </row>
    <row r="119" spans="1:28" ht="12.75" customHeight="1" x14ac:dyDescent="0.2">
      <c r="B119" s="1"/>
      <c r="I119" s="97"/>
      <c r="M119" s="97"/>
    </row>
    <row r="120" spans="1:28" s="21" customFormat="1" ht="12.75" customHeight="1" x14ac:dyDescent="0.2">
      <c r="A120" s="219">
        <v>11</v>
      </c>
      <c r="B120" s="449" t="s">
        <v>164</v>
      </c>
      <c r="C120" s="450"/>
      <c r="D120" s="450"/>
      <c r="E120" s="450"/>
      <c r="F120" s="450"/>
      <c r="G120" s="450"/>
      <c r="H120" s="451"/>
      <c r="I120" s="97"/>
      <c r="M120" s="97"/>
      <c r="R120" s="2" t="s">
        <v>98</v>
      </c>
      <c r="S120" s="2" t="s">
        <v>99</v>
      </c>
      <c r="T120" s="15" t="s">
        <v>100</v>
      </c>
      <c r="U120" s="18" t="s">
        <v>98</v>
      </c>
      <c r="V120" s="2" t="s">
        <v>99</v>
      </c>
      <c r="W120" s="2" t="s">
        <v>100</v>
      </c>
      <c r="Y120" s="2" t="s">
        <v>105</v>
      </c>
      <c r="Z120" s="15" t="s">
        <v>106</v>
      </c>
      <c r="AA120" s="18" t="s">
        <v>105</v>
      </c>
      <c r="AB120" s="2" t="s">
        <v>106</v>
      </c>
    </row>
    <row r="121" spans="1:28" ht="12.75" customHeight="1" x14ac:dyDescent="0.2">
      <c r="A121" s="424" t="s">
        <v>185</v>
      </c>
      <c r="B121" s="425"/>
      <c r="C121" s="425"/>
      <c r="D121" s="425"/>
      <c r="E121" s="425"/>
      <c r="F121" s="425"/>
      <c r="G121" s="425"/>
      <c r="H121" s="425"/>
      <c r="I121" s="425"/>
      <c r="J121" s="425"/>
      <c r="K121" s="425"/>
      <c r="L121" s="425"/>
      <c r="M121" s="425"/>
      <c r="N121" s="425"/>
      <c r="O121" s="425"/>
      <c r="P121" s="426"/>
      <c r="Q121" s="45"/>
      <c r="R121" s="241"/>
      <c r="S121" s="241"/>
      <c r="T121" s="242"/>
      <c r="U121" s="243"/>
      <c r="V121" s="241"/>
      <c r="W121" s="241"/>
      <c r="Y121" s="241"/>
      <c r="Z121" s="242"/>
      <c r="AA121" s="244"/>
      <c r="AB121" s="241"/>
    </row>
    <row r="122" spans="1:28" ht="12.75" customHeight="1" x14ac:dyDescent="0.2">
      <c r="A122" s="227" t="s">
        <v>9</v>
      </c>
      <c r="B122" s="226" t="s">
        <v>124</v>
      </c>
      <c r="C122" s="222"/>
      <c r="D122" s="22"/>
      <c r="E122" s="222"/>
      <c r="F122" s="223"/>
      <c r="G122" s="224">
        <f t="shared" ref="G122:G130" si="124">E122+F122</f>
        <v>0</v>
      </c>
      <c r="H122" s="224">
        <f t="shared" ref="H122:H130" si="125">C122-G122</f>
        <v>0</v>
      </c>
      <c r="I122" s="97" t="str">
        <f t="shared" ref="I122:I130" si="126">IF(AND($C122="",$E122="",$F122=""),"",IF(AND(OR($C122&lt;&gt;"",$G122&lt;&gt;""),OR(J122="",K122="")),"Sélectionnez! -&gt;",""))</f>
        <v/>
      </c>
      <c r="J122" s="115"/>
      <c r="K122" s="115"/>
      <c r="L122" s="3" t="str">
        <f t="shared" ref="L122:L130" si="127">IF(J122=K122,"-", "Changement de répartition")</f>
        <v>-</v>
      </c>
      <c r="M122" s="97" t="str">
        <f t="shared" ref="M122:M130" si="128">IF(AND($C122="",$E122="",$F122=""),"",IF(AND(OR($C122&lt;&gt;"",$G122&lt;&gt;""),OR(N122="",O122="")),"Sélectionnez! -&gt;",""))</f>
        <v/>
      </c>
      <c r="N122" s="115" t="s">
        <v>105</v>
      </c>
      <c r="O122" s="115" t="s">
        <v>105</v>
      </c>
      <c r="P122" s="3" t="str">
        <f t="shared" ref="P122:P130" si="129">IF(N122=O122,"-","Changement d'origine")</f>
        <v>-</v>
      </c>
      <c r="Q122" s="45"/>
      <c r="R122" s="3" t="str">
        <f t="shared" ref="R122:R130" si="130">IF(J122="Interne",C122,"-")</f>
        <v>-</v>
      </c>
      <c r="S122" s="3" t="str">
        <f t="shared" ref="S122:S130" si="131">IF(J122="Apparenté",C122,"-")</f>
        <v>-</v>
      </c>
      <c r="T122" s="16" t="str">
        <f t="shared" ref="T122:T130" si="132">IF(J122="Externe",C122,"-")</f>
        <v>-</v>
      </c>
      <c r="U122" s="19" t="str">
        <f t="shared" ref="U122:U130" si="133">IF(K122="Interne",G122,"-")</f>
        <v>-</v>
      </c>
      <c r="V122" s="3" t="str">
        <f t="shared" ref="V122:V130" si="134">IF(K122="Apparenté",G122,"-")</f>
        <v>-</v>
      </c>
      <c r="W122" s="3" t="str">
        <f t="shared" ref="W122:W130" si="135">IF(K122="Externe",G122,"-")</f>
        <v>-</v>
      </c>
      <c r="Y122" s="3" t="str">
        <f t="shared" ref="Y122:Y130" si="136">IF($N122="Canadien",IF($C122="","-",$C122),"-")</f>
        <v>-</v>
      </c>
      <c r="Z122" s="16" t="str">
        <f t="shared" ref="Z122:Z130" si="137">IF($N122="Non-Canadien",IF($C122="","-",$C122),"-")</f>
        <v>-</v>
      </c>
      <c r="AA122" s="19" t="str">
        <f t="shared" ref="AA122:AA130" si="138">IF($O122="Canadien",IF($G122=0,"-",$G122),"-")</f>
        <v>-</v>
      </c>
      <c r="AB122" s="3" t="str">
        <f t="shared" ref="AB122:AB130" si="139">IF($O122="Non-Canadien",IF($G122=0,"-",$G122),"-")</f>
        <v>-</v>
      </c>
    </row>
    <row r="123" spans="1:28" ht="12.75" customHeight="1" x14ac:dyDescent="0.2">
      <c r="A123" s="35" t="s">
        <v>67</v>
      </c>
      <c r="B123" s="47" t="s">
        <v>160</v>
      </c>
      <c r="C123" s="113"/>
      <c r="D123" s="22"/>
      <c r="E123" s="113"/>
      <c r="F123" s="116"/>
      <c r="G123" s="29">
        <f t="shared" si="124"/>
        <v>0</v>
      </c>
      <c r="H123" s="29">
        <f t="shared" si="125"/>
        <v>0</v>
      </c>
      <c r="I123" s="97" t="str">
        <f t="shared" si="126"/>
        <v/>
      </c>
      <c r="J123" s="115"/>
      <c r="K123" s="115"/>
      <c r="L123" s="3" t="str">
        <f t="shared" si="127"/>
        <v>-</v>
      </c>
      <c r="M123" s="97" t="str">
        <f t="shared" si="128"/>
        <v/>
      </c>
      <c r="N123" s="115" t="s">
        <v>105</v>
      </c>
      <c r="O123" s="115" t="s">
        <v>105</v>
      </c>
      <c r="P123" s="3" t="str">
        <f t="shared" si="129"/>
        <v>-</v>
      </c>
      <c r="Q123" s="45"/>
      <c r="R123" s="3" t="str">
        <f t="shared" si="130"/>
        <v>-</v>
      </c>
      <c r="S123" s="3" t="str">
        <f t="shared" si="131"/>
        <v>-</v>
      </c>
      <c r="T123" s="16" t="str">
        <f t="shared" si="132"/>
        <v>-</v>
      </c>
      <c r="U123" s="19" t="str">
        <f t="shared" si="133"/>
        <v>-</v>
      </c>
      <c r="V123" s="3" t="str">
        <f t="shared" si="134"/>
        <v>-</v>
      </c>
      <c r="W123" s="3" t="str">
        <f t="shared" si="135"/>
        <v>-</v>
      </c>
      <c r="Y123" s="3" t="str">
        <f t="shared" si="136"/>
        <v>-</v>
      </c>
      <c r="Z123" s="16" t="str">
        <f t="shared" si="137"/>
        <v>-</v>
      </c>
      <c r="AA123" s="19" t="str">
        <f t="shared" si="138"/>
        <v>-</v>
      </c>
      <c r="AB123" s="3" t="str">
        <f t="shared" si="139"/>
        <v>-</v>
      </c>
    </row>
    <row r="124" spans="1:28" ht="12.75" customHeight="1" x14ac:dyDescent="0.2">
      <c r="A124" s="35" t="s">
        <v>10</v>
      </c>
      <c r="B124" s="47" t="s">
        <v>125</v>
      </c>
      <c r="C124" s="113"/>
      <c r="D124" s="22"/>
      <c r="E124" s="113"/>
      <c r="F124" s="116"/>
      <c r="G124" s="29">
        <f t="shared" si="124"/>
        <v>0</v>
      </c>
      <c r="H124" s="29">
        <f t="shared" si="125"/>
        <v>0</v>
      </c>
      <c r="I124" s="97" t="str">
        <f t="shared" si="126"/>
        <v/>
      </c>
      <c r="J124" s="115"/>
      <c r="K124" s="115"/>
      <c r="L124" s="3" t="str">
        <f t="shared" si="127"/>
        <v>-</v>
      </c>
      <c r="M124" s="97" t="str">
        <f t="shared" si="128"/>
        <v/>
      </c>
      <c r="N124" s="115" t="s">
        <v>105</v>
      </c>
      <c r="O124" s="115" t="s">
        <v>105</v>
      </c>
      <c r="P124" s="3" t="str">
        <f t="shared" si="129"/>
        <v>-</v>
      </c>
      <c r="Q124" s="45"/>
      <c r="R124" s="3" t="str">
        <f t="shared" si="130"/>
        <v>-</v>
      </c>
      <c r="S124" s="3" t="str">
        <f t="shared" si="131"/>
        <v>-</v>
      </c>
      <c r="T124" s="16" t="str">
        <f t="shared" si="132"/>
        <v>-</v>
      </c>
      <c r="U124" s="19" t="str">
        <f t="shared" si="133"/>
        <v>-</v>
      </c>
      <c r="V124" s="3" t="str">
        <f t="shared" si="134"/>
        <v>-</v>
      </c>
      <c r="W124" s="3" t="str">
        <f t="shared" si="135"/>
        <v>-</v>
      </c>
      <c r="Y124" s="3" t="str">
        <f t="shared" si="136"/>
        <v>-</v>
      </c>
      <c r="Z124" s="16" t="str">
        <f t="shared" si="137"/>
        <v>-</v>
      </c>
      <c r="AA124" s="19" t="str">
        <f t="shared" si="138"/>
        <v>-</v>
      </c>
      <c r="AB124" s="3" t="str">
        <f t="shared" si="139"/>
        <v>-</v>
      </c>
    </row>
    <row r="125" spans="1:28" ht="12.75" customHeight="1" x14ac:dyDescent="0.2">
      <c r="A125" s="35" t="s">
        <v>68</v>
      </c>
      <c r="B125" s="47" t="s">
        <v>126</v>
      </c>
      <c r="C125" s="113"/>
      <c r="D125" s="22"/>
      <c r="E125" s="113"/>
      <c r="F125" s="116"/>
      <c r="G125" s="29">
        <f t="shared" si="124"/>
        <v>0</v>
      </c>
      <c r="H125" s="29">
        <f t="shared" si="125"/>
        <v>0</v>
      </c>
      <c r="I125" s="97" t="str">
        <f t="shared" si="126"/>
        <v/>
      </c>
      <c r="J125" s="115"/>
      <c r="K125" s="115"/>
      <c r="L125" s="3" t="str">
        <f t="shared" si="127"/>
        <v>-</v>
      </c>
      <c r="M125" s="97" t="str">
        <f t="shared" si="128"/>
        <v/>
      </c>
      <c r="N125" s="115" t="s">
        <v>105</v>
      </c>
      <c r="O125" s="115" t="s">
        <v>105</v>
      </c>
      <c r="P125" s="3" t="str">
        <f t="shared" si="129"/>
        <v>-</v>
      </c>
      <c r="Q125" s="45"/>
      <c r="R125" s="3" t="str">
        <f t="shared" si="130"/>
        <v>-</v>
      </c>
      <c r="S125" s="3" t="str">
        <f t="shared" si="131"/>
        <v>-</v>
      </c>
      <c r="T125" s="16" t="str">
        <f t="shared" si="132"/>
        <v>-</v>
      </c>
      <c r="U125" s="19" t="str">
        <f t="shared" si="133"/>
        <v>-</v>
      </c>
      <c r="V125" s="3" t="str">
        <f t="shared" si="134"/>
        <v>-</v>
      </c>
      <c r="W125" s="3" t="str">
        <f t="shared" si="135"/>
        <v>-</v>
      </c>
      <c r="Y125" s="3" t="str">
        <f t="shared" si="136"/>
        <v>-</v>
      </c>
      <c r="Z125" s="16" t="str">
        <f t="shared" si="137"/>
        <v>-</v>
      </c>
      <c r="AA125" s="19" t="str">
        <f t="shared" si="138"/>
        <v>-</v>
      </c>
      <c r="AB125" s="3" t="str">
        <f t="shared" si="139"/>
        <v>-</v>
      </c>
    </row>
    <row r="126" spans="1:28" ht="12.75" customHeight="1" x14ac:dyDescent="0.2">
      <c r="A126" s="35" t="s">
        <v>69</v>
      </c>
      <c r="B126" s="47" t="s">
        <v>127</v>
      </c>
      <c r="C126" s="113"/>
      <c r="D126" s="22"/>
      <c r="E126" s="113"/>
      <c r="F126" s="116"/>
      <c r="G126" s="29">
        <f t="shared" si="124"/>
        <v>0</v>
      </c>
      <c r="H126" s="29">
        <f t="shared" si="125"/>
        <v>0</v>
      </c>
      <c r="I126" s="97" t="str">
        <f t="shared" si="126"/>
        <v/>
      </c>
      <c r="J126" s="115"/>
      <c r="K126" s="115"/>
      <c r="L126" s="3" t="str">
        <f t="shared" si="127"/>
        <v>-</v>
      </c>
      <c r="M126" s="97" t="str">
        <f t="shared" si="128"/>
        <v/>
      </c>
      <c r="N126" s="115" t="s">
        <v>105</v>
      </c>
      <c r="O126" s="115" t="s">
        <v>105</v>
      </c>
      <c r="P126" s="3" t="str">
        <f t="shared" si="129"/>
        <v>-</v>
      </c>
      <c r="Q126" s="45"/>
      <c r="R126" s="3" t="str">
        <f t="shared" si="130"/>
        <v>-</v>
      </c>
      <c r="S126" s="3" t="str">
        <f t="shared" si="131"/>
        <v>-</v>
      </c>
      <c r="T126" s="16" t="str">
        <f t="shared" si="132"/>
        <v>-</v>
      </c>
      <c r="U126" s="19" t="str">
        <f t="shared" si="133"/>
        <v>-</v>
      </c>
      <c r="V126" s="3" t="str">
        <f t="shared" si="134"/>
        <v>-</v>
      </c>
      <c r="W126" s="3" t="str">
        <f t="shared" si="135"/>
        <v>-</v>
      </c>
      <c r="Y126" s="3" t="str">
        <f t="shared" si="136"/>
        <v>-</v>
      </c>
      <c r="Z126" s="16" t="str">
        <f t="shared" si="137"/>
        <v>-</v>
      </c>
      <c r="AA126" s="19" t="str">
        <f t="shared" si="138"/>
        <v>-</v>
      </c>
      <c r="AB126" s="3" t="str">
        <f t="shared" si="139"/>
        <v>-</v>
      </c>
    </row>
    <row r="127" spans="1:28" ht="12.75" customHeight="1" x14ac:dyDescent="0.2">
      <c r="A127" s="35" t="s">
        <v>11</v>
      </c>
      <c r="B127" s="47" t="s">
        <v>128</v>
      </c>
      <c r="C127" s="113"/>
      <c r="D127" s="22"/>
      <c r="E127" s="113"/>
      <c r="F127" s="116"/>
      <c r="G127" s="29">
        <f t="shared" si="124"/>
        <v>0</v>
      </c>
      <c r="H127" s="29">
        <f t="shared" si="125"/>
        <v>0</v>
      </c>
      <c r="I127" s="97" t="str">
        <f t="shared" si="126"/>
        <v/>
      </c>
      <c r="J127" s="115"/>
      <c r="K127" s="115"/>
      <c r="L127" s="3" t="str">
        <f t="shared" si="127"/>
        <v>-</v>
      </c>
      <c r="M127" s="97" t="str">
        <f t="shared" si="128"/>
        <v/>
      </c>
      <c r="N127" s="115" t="s">
        <v>105</v>
      </c>
      <c r="O127" s="115" t="s">
        <v>105</v>
      </c>
      <c r="P127" s="3" t="str">
        <f t="shared" si="129"/>
        <v>-</v>
      </c>
      <c r="Q127" s="45"/>
      <c r="R127" s="3" t="str">
        <f t="shared" si="130"/>
        <v>-</v>
      </c>
      <c r="S127" s="3" t="str">
        <f t="shared" si="131"/>
        <v>-</v>
      </c>
      <c r="T127" s="16" t="str">
        <f t="shared" si="132"/>
        <v>-</v>
      </c>
      <c r="U127" s="19" t="str">
        <f t="shared" si="133"/>
        <v>-</v>
      </c>
      <c r="V127" s="3" t="str">
        <f t="shared" si="134"/>
        <v>-</v>
      </c>
      <c r="W127" s="3" t="str">
        <f t="shared" si="135"/>
        <v>-</v>
      </c>
      <c r="Y127" s="3" t="str">
        <f t="shared" si="136"/>
        <v>-</v>
      </c>
      <c r="Z127" s="16" t="str">
        <f t="shared" si="137"/>
        <v>-</v>
      </c>
      <c r="AA127" s="19" t="str">
        <f t="shared" si="138"/>
        <v>-</v>
      </c>
      <c r="AB127" s="3" t="str">
        <f t="shared" si="139"/>
        <v>-</v>
      </c>
    </row>
    <row r="128" spans="1:28" ht="12.75" customHeight="1" x14ac:dyDescent="0.2">
      <c r="A128" s="35" t="s">
        <v>70</v>
      </c>
      <c r="B128" s="47" t="s">
        <v>161</v>
      </c>
      <c r="C128" s="113"/>
      <c r="D128" s="22"/>
      <c r="E128" s="113"/>
      <c r="F128" s="116"/>
      <c r="G128" s="29">
        <f t="shared" si="124"/>
        <v>0</v>
      </c>
      <c r="H128" s="29">
        <f t="shared" si="125"/>
        <v>0</v>
      </c>
      <c r="I128" s="97" t="str">
        <f t="shared" si="126"/>
        <v/>
      </c>
      <c r="J128" s="115"/>
      <c r="K128" s="115"/>
      <c r="L128" s="3" t="str">
        <f t="shared" si="127"/>
        <v>-</v>
      </c>
      <c r="M128" s="97" t="str">
        <f t="shared" si="128"/>
        <v/>
      </c>
      <c r="N128" s="115" t="s">
        <v>105</v>
      </c>
      <c r="O128" s="115" t="s">
        <v>105</v>
      </c>
      <c r="P128" s="3" t="str">
        <f t="shared" si="129"/>
        <v>-</v>
      </c>
      <c r="Q128" s="45"/>
      <c r="R128" s="3" t="str">
        <f t="shared" si="130"/>
        <v>-</v>
      </c>
      <c r="S128" s="3" t="str">
        <f t="shared" si="131"/>
        <v>-</v>
      </c>
      <c r="T128" s="16" t="str">
        <f t="shared" si="132"/>
        <v>-</v>
      </c>
      <c r="U128" s="19" t="str">
        <f t="shared" si="133"/>
        <v>-</v>
      </c>
      <c r="V128" s="3" t="str">
        <f t="shared" si="134"/>
        <v>-</v>
      </c>
      <c r="W128" s="3" t="str">
        <f t="shared" si="135"/>
        <v>-</v>
      </c>
      <c r="Y128" s="3" t="str">
        <f t="shared" si="136"/>
        <v>-</v>
      </c>
      <c r="Z128" s="16" t="str">
        <f t="shared" si="137"/>
        <v>-</v>
      </c>
      <c r="AA128" s="19" t="str">
        <f t="shared" si="138"/>
        <v>-</v>
      </c>
      <c r="AB128" s="3" t="str">
        <f t="shared" si="139"/>
        <v>-</v>
      </c>
    </row>
    <row r="129" spans="1:28" ht="12.75" customHeight="1" x14ac:dyDescent="0.2">
      <c r="A129" s="35" t="s">
        <v>12</v>
      </c>
      <c r="B129" s="47" t="s">
        <v>179</v>
      </c>
      <c r="C129" s="113"/>
      <c r="D129" s="22"/>
      <c r="E129" s="113"/>
      <c r="F129" s="116"/>
      <c r="G129" s="29">
        <f t="shared" si="124"/>
        <v>0</v>
      </c>
      <c r="H129" s="29">
        <f t="shared" si="125"/>
        <v>0</v>
      </c>
      <c r="I129" s="97" t="str">
        <f t="shared" si="126"/>
        <v/>
      </c>
      <c r="J129" s="115"/>
      <c r="K129" s="115"/>
      <c r="L129" s="3" t="str">
        <f t="shared" si="127"/>
        <v>-</v>
      </c>
      <c r="M129" s="97" t="str">
        <f t="shared" si="128"/>
        <v/>
      </c>
      <c r="N129" s="115" t="s">
        <v>105</v>
      </c>
      <c r="O129" s="115" t="s">
        <v>105</v>
      </c>
      <c r="P129" s="3" t="str">
        <f t="shared" si="129"/>
        <v>-</v>
      </c>
      <c r="Q129" s="45"/>
      <c r="R129" s="3" t="str">
        <f t="shared" si="130"/>
        <v>-</v>
      </c>
      <c r="S129" s="3" t="str">
        <f t="shared" si="131"/>
        <v>-</v>
      </c>
      <c r="T129" s="16" t="str">
        <f t="shared" si="132"/>
        <v>-</v>
      </c>
      <c r="U129" s="19" t="str">
        <f t="shared" si="133"/>
        <v>-</v>
      </c>
      <c r="V129" s="3" t="str">
        <f t="shared" si="134"/>
        <v>-</v>
      </c>
      <c r="W129" s="3" t="str">
        <f t="shared" si="135"/>
        <v>-</v>
      </c>
      <c r="Y129" s="3" t="str">
        <f t="shared" si="136"/>
        <v>-</v>
      </c>
      <c r="Z129" s="16" t="str">
        <f t="shared" si="137"/>
        <v>-</v>
      </c>
      <c r="AA129" s="19" t="str">
        <f t="shared" si="138"/>
        <v>-</v>
      </c>
      <c r="AB129" s="3" t="str">
        <f t="shared" si="139"/>
        <v>-</v>
      </c>
    </row>
    <row r="130" spans="1:28" ht="12.75" customHeight="1" x14ac:dyDescent="0.2">
      <c r="A130" s="35"/>
      <c r="B130" s="47"/>
      <c r="C130" s="113"/>
      <c r="D130" s="22"/>
      <c r="E130" s="113"/>
      <c r="F130" s="116"/>
      <c r="G130" s="29">
        <f t="shared" si="124"/>
        <v>0</v>
      </c>
      <c r="H130" s="29">
        <f t="shared" si="125"/>
        <v>0</v>
      </c>
      <c r="I130" s="97" t="str">
        <f t="shared" si="126"/>
        <v/>
      </c>
      <c r="J130" s="115"/>
      <c r="K130" s="115"/>
      <c r="L130" s="3" t="str">
        <f t="shared" si="127"/>
        <v>-</v>
      </c>
      <c r="M130" s="97" t="str">
        <f t="shared" si="128"/>
        <v/>
      </c>
      <c r="N130" s="115" t="s">
        <v>105</v>
      </c>
      <c r="O130" s="115" t="s">
        <v>105</v>
      </c>
      <c r="P130" s="3" t="str">
        <f t="shared" si="129"/>
        <v>-</v>
      </c>
      <c r="Q130" s="45"/>
      <c r="R130" s="3" t="str">
        <f t="shared" si="130"/>
        <v>-</v>
      </c>
      <c r="S130" s="3" t="str">
        <f t="shared" si="131"/>
        <v>-</v>
      </c>
      <c r="T130" s="16" t="str">
        <f t="shared" si="132"/>
        <v>-</v>
      </c>
      <c r="U130" s="19" t="str">
        <f t="shared" si="133"/>
        <v>-</v>
      </c>
      <c r="V130" s="3" t="str">
        <f t="shared" si="134"/>
        <v>-</v>
      </c>
      <c r="W130" s="3" t="str">
        <f t="shared" si="135"/>
        <v>-</v>
      </c>
      <c r="Y130" s="3" t="str">
        <f t="shared" si="136"/>
        <v>-</v>
      </c>
      <c r="Z130" s="16" t="str">
        <f t="shared" si="137"/>
        <v>-</v>
      </c>
      <c r="AA130" s="19" t="str">
        <f t="shared" si="138"/>
        <v>-</v>
      </c>
      <c r="AB130" s="3" t="str">
        <f t="shared" si="139"/>
        <v>-</v>
      </c>
    </row>
    <row r="131" spans="1:28" s="21" customFormat="1" ht="12.75" customHeight="1" x14ac:dyDescent="0.2">
      <c r="A131" s="25">
        <v>11</v>
      </c>
      <c r="B131" s="48" t="s">
        <v>186</v>
      </c>
      <c r="C131" s="31">
        <f>ROUND(SUM(C122:C130),0)</f>
        <v>0</v>
      </c>
      <c r="D131" s="46"/>
      <c r="E131" s="31">
        <f>ROUND(SUM(E122:E130),0)</f>
        <v>0</v>
      </c>
      <c r="F131" s="49">
        <f>ROUND(SUM(F122:F130),0)</f>
        <v>0</v>
      </c>
      <c r="G131" s="31">
        <f>ROUND(SUM(G122:G130),0)</f>
        <v>0</v>
      </c>
      <c r="H131" s="31">
        <f>SUM(H122:H130)</f>
        <v>0</v>
      </c>
      <c r="I131" s="97"/>
      <c r="M131" s="97"/>
      <c r="R131" s="4">
        <f t="shared" ref="R131:W131" si="140">ROUND(SUM(R122:R130),0)</f>
        <v>0</v>
      </c>
      <c r="S131" s="4">
        <f t="shared" si="140"/>
        <v>0</v>
      </c>
      <c r="T131" s="17">
        <f t="shared" si="140"/>
        <v>0</v>
      </c>
      <c r="U131" s="20">
        <f t="shared" si="140"/>
        <v>0</v>
      </c>
      <c r="V131" s="4">
        <f t="shared" si="140"/>
        <v>0</v>
      </c>
      <c r="W131" s="4">
        <f t="shared" si="140"/>
        <v>0</v>
      </c>
      <c r="Y131" s="4">
        <f>ROUND(SUM(Y122:Y130),0)</f>
        <v>0</v>
      </c>
      <c r="Z131" s="17">
        <f>ROUND(SUM(Z122:Z130),0)</f>
        <v>0</v>
      </c>
      <c r="AA131" s="20">
        <f>ROUND(SUM(AA122:AA130),0)</f>
        <v>0</v>
      </c>
      <c r="AB131" s="4">
        <f>ROUND(SUM(AB122:AB130),0)</f>
        <v>0</v>
      </c>
    </row>
    <row r="132" spans="1:28" ht="12.75" customHeight="1" x14ac:dyDescent="0.2">
      <c r="B132" s="1"/>
      <c r="C132" s="22"/>
      <c r="D132" s="22"/>
      <c r="E132" s="22"/>
      <c r="F132" s="32"/>
      <c r="G132" s="23"/>
      <c r="H132" s="23"/>
      <c r="I132" s="97"/>
      <c r="M132" s="97"/>
    </row>
    <row r="133" spans="1:28" s="21" customFormat="1" ht="12.75" customHeight="1" x14ac:dyDescent="0.2">
      <c r="A133" s="25">
        <v>12</v>
      </c>
      <c r="B133" s="421" t="s">
        <v>259</v>
      </c>
      <c r="C133" s="422"/>
      <c r="D133" s="422"/>
      <c r="E133" s="422"/>
      <c r="F133" s="422"/>
      <c r="G133" s="422"/>
      <c r="H133" s="423"/>
      <c r="I133" s="97"/>
      <c r="M133" s="97"/>
      <c r="R133" s="2" t="s">
        <v>98</v>
      </c>
      <c r="S133" s="2" t="s">
        <v>99</v>
      </c>
      <c r="T133" s="15" t="s">
        <v>100</v>
      </c>
      <c r="U133" s="18" t="s">
        <v>98</v>
      </c>
      <c r="V133" s="2" t="s">
        <v>99</v>
      </c>
      <c r="W133" s="2" t="s">
        <v>100</v>
      </c>
      <c r="Y133" s="2" t="s">
        <v>105</v>
      </c>
      <c r="Z133" s="15" t="s">
        <v>106</v>
      </c>
      <c r="AA133" s="18" t="s">
        <v>105</v>
      </c>
      <c r="AB133" s="2" t="s">
        <v>106</v>
      </c>
    </row>
    <row r="134" spans="1:28" ht="12.75" customHeight="1" x14ac:dyDescent="0.2">
      <c r="A134" s="35" t="s">
        <v>13</v>
      </c>
      <c r="B134" s="47" t="s">
        <v>129</v>
      </c>
      <c r="C134" s="113"/>
      <c r="D134" s="22"/>
      <c r="E134" s="113"/>
      <c r="F134" s="116"/>
      <c r="G134" s="29">
        <f t="shared" ref="G134:G146" si="141">E134+F134</f>
        <v>0</v>
      </c>
      <c r="H134" s="29">
        <f t="shared" ref="H134:H146" si="142">C134-G134</f>
        <v>0</v>
      </c>
      <c r="I134" s="97" t="str">
        <f t="shared" ref="I134:I146" si="143">IF(AND($C134="",$E134="",$F134=""),"",IF(AND(OR($C134&lt;&gt;"",$G134&lt;&gt;""),OR(J134="",K134="")),"Sélectionnez! -&gt;",""))</f>
        <v/>
      </c>
      <c r="J134" s="115"/>
      <c r="K134" s="115"/>
      <c r="L134" s="3" t="str">
        <f t="shared" ref="L134:L146" si="144">IF(J134=K134,"-", "Changement de répartition")</f>
        <v>-</v>
      </c>
      <c r="M134" s="97" t="str">
        <f t="shared" ref="M134:M146" si="145">IF(AND($C134="",$E134="",$F134=""),"",IF(AND(OR($C134&lt;&gt;"",$G134&lt;&gt;""),OR(N134="",O134="")),"Sélectionnez! -&gt;",""))</f>
        <v/>
      </c>
      <c r="N134" s="115" t="s">
        <v>105</v>
      </c>
      <c r="O134" s="115" t="s">
        <v>105</v>
      </c>
      <c r="P134" s="3" t="str">
        <f t="shared" ref="P134:P146" si="146">IF(N134=O134,"-","Changement d'origine")</f>
        <v>-</v>
      </c>
      <c r="Q134" s="45"/>
      <c r="R134" s="3" t="str">
        <f t="shared" ref="R134:R146" si="147">IF(J134="Interne",C134,"-")</f>
        <v>-</v>
      </c>
      <c r="S134" s="3" t="str">
        <f t="shared" ref="S134:S146" si="148">IF(J134="Apparenté",C134,"-")</f>
        <v>-</v>
      </c>
      <c r="T134" s="16" t="str">
        <f t="shared" ref="T134:T146" si="149">IF(J134="Externe",C134,"-")</f>
        <v>-</v>
      </c>
      <c r="U134" s="19" t="str">
        <f t="shared" ref="U134:U146" si="150">IF(K134="Interne",G134,"-")</f>
        <v>-</v>
      </c>
      <c r="V134" s="3" t="str">
        <f t="shared" ref="V134:V146" si="151">IF(K134="Apparenté",G134,"-")</f>
        <v>-</v>
      </c>
      <c r="W134" s="3" t="str">
        <f t="shared" ref="W134:W146" si="152">IF(K134="Externe",G134,"-")</f>
        <v>-</v>
      </c>
      <c r="Y134" s="3" t="str">
        <f t="shared" ref="Y134:Y146" si="153">IF($N134="Canadien",IF($C134="","-",$C134),"-")</f>
        <v>-</v>
      </c>
      <c r="Z134" s="16" t="str">
        <f t="shared" ref="Z134:Z146" si="154">IF($N134="Non-Canadien",IF($C134="","-",$C134),"-")</f>
        <v>-</v>
      </c>
      <c r="AA134" s="19" t="str">
        <f t="shared" ref="AA134:AA146" si="155">IF($O134="Canadien",IF($G134=0,"-",$G134),"-")</f>
        <v>-</v>
      </c>
      <c r="AB134" s="3" t="str">
        <f t="shared" ref="AB134:AB146" si="156">IF($O134="Non-Canadien",IF($G134=0,"-",$G134),"-")</f>
        <v>-</v>
      </c>
    </row>
    <row r="135" spans="1:28" ht="12.75" customHeight="1" x14ac:dyDescent="0.2">
      <c r="A135" s="35" t="s">
        <v>71</v>
      </c>
      <c r="B135" s="47" t="s">
        <v>130</v>
      </c>
      <c r="C135" s="113"/>
      <c r="D135" s="22"/>
      <c r="E135" s="113"/>
      <c r="F135" s="116"/>
      <c r="G135" s="29">
        <f t="shared" si="141"/>
        <v>0</v>
      </c>
      <c r="H135" s="29">
        <f t="shared" si="142"/>
        <v>0</v>
      </c>
      <c r="I135" s="97" t="str">
        <f t="shared" si="143"/>
        <v/>
      </c>
      <c r="J135" s="115"/>
      <c r="K135" s="115"/>
      <c r="L135" s="3" t="str">
        <f t="shared" si="144"/>
        <v>-</v>
      </c>
      <c r="M135" s="97" t="str">
        <f t="shared" si="145"/>
        <v/>
      </c>
      <c r="N135" s="115" t="s">
        <v>105</v>
      </c>
      <c r="O135" s="115" t="s">
        <v>105</v>
      </c>
      <c r="P135" s="3" t="str">
        <f t="shared" si="146"/>
        <v>-</v>
      </c>
      <c r="Q135" s="45"/>
      <c r="R135" s="3" t="str">
        <f t="shared" si="147"/>
        <v>-</v>
      </c>
      <c r="S135" s="3" t="str">
        <f t="shared" si="148"/>
        <v>-</v>
      </c>
      <c r="T135" s="16" t="str">
        <f t="shared" si="149"/>
        <v>-</v>
      </c>
      <c r="U135" s="19" t="str">
        <f t="shared" si="150"/>
        <v>-</v>
      </c>
      <c r="V135" s="3" t="str">
        <f t="shared" si="151"/>
        <v>-</v>
      </c>
      <c r="W135" s="3" t="str">
        <f t="shared" si="152"/>
        <v>-</v>
      </c>
      <c r="Y135" s="3" t="str">
        <f t="shared" si="153"/>
        <v>-</v>
      </c>
      <c r="Z135" s="16" t="str">
        <f t="shared" si="154"/>
        <v>-</v>
      </c>
      <c r="AA135" s="19" t="str">
        <f t="shared" si="155"/>
        <v>-</v>
      </c>
      <c r="AB135" s="3" t="str">
        <f t="shared" si="156"/>
        <v>-</v>
      </c>
    </row>
    <row r="136" spans="1:28" ht="12.75" customHeight="1" x14ac:dyDescent="0.2">
      <c r="A136" s="35" t="s">
        <v>14</v>
      </c>
      <c r="B136" s="47" t="s">
        <v>289</v>
      </c>
      <c r="C136" s="113"/>
      <c r="D136" s="22"/>
      <c r="E136" s="113"/>
      <c r="F136" s="116"/>
      <c r="G136" s="29">
        <f t="shared" si="141"/>
        <v>0</v>
      </c>
      <c r="H136" s="29">
        <f t="shared" si="142"/>
        <v>0</v>
      </c>
      <c r="I136" s="97" t="str">
        <f t="shared" si="143"/>
        <v/>
      </c>
      <c r="J136" s="115"/>
      <c r="K136" s="115"/>
      <c r="L136" s="3" t="str">
        <f t="shared" si="144"/>
        <v>-</v>
      </c>
      <c r="M136" s="97" t="str">
        <f t="shared" si="145"/>
        <v/>
      </c>
      <c r="N136" s="115" t="s">
        <v>105</v>
      </c>
      <c r="O136" s="115" t="s">
        <v>105</v>
      </c>
      <c r="P136" s="3" t="str">
        <f t="shared" si="146"/>
        <v>-</v>
      </c>
      <c r="Q136" s="45"/>
      <c r="R136" s="3" t="str">
        <f t="shared" si="147"/>
        <v>-</v>
      </c>
      <c r="S136" s="3" t="str">
        <f t="shared" si="148"/>
        <v>-</v>
      </c>
      <c r="T136" s="16" t="str">
        <f t="shared" si="149"/>
        <v>-</v>
      </c>
      <c r="U136" s="19" t="str">
        <f t="shared" si="150"/>
        <v>-</v>
      </c>
      <c r="V136" s="3" t="str">
        <f t="shared" si="151"/>
        <v>-</v>
      </c>
      <c r="W136" s="3" t="str">
        <f t="shared" si="152"/>
        <v>-</v>
      </c>
      <c r="Y136" s="3" t="str">
        <f t="shared" si="153"/>
        <v>-</v>
      </c>
      <c r="Z136" s="16" t="str">
        <f t="shared" si="154"/>
        <v>-</v>
      </c>
      <c r="AA136" s="19" t="str">
        <f t="shared" si="155"/>
        <v>-</v>
      </c>
      <c r="AB136" s="3" t="str">
        <f t="shared" si="156"/>
        <v>-</v>
      </c>
    </row>
    <row r="137" spans="1:28" ht="12.75" customHeight="1" x14ac:dyDescent="0.2">
      <c r="A137" s="35" t="s">
        <v>72</v>
      </c>
      <c r="B137" s="47" t="s">
        <v>131</v>
      </c>
      <c r="C137" s="113"/>
      <c r="D137" s="22"/>
      <c r="E137" s="113"/>
      <c r="F137" s="116"/>
      <c r="G137" s="29">
        <f t="shared" si="141"/>
        <v>0</v>
      </c>
      <c r="H137" s="29">
        <f t="shared" si="142"/>
        <v>0</v>
      </c>
      <c r="I137" s="97" t="str">
        <f t="shared" si="143"/>
        <v/>
      </c>
      <c r="J137" s="115"/>
      <c r="K137" s="115"/>
      <c r="L137" s="3" t="str">
        <f t="shared" si="144"/>
        <v>-</v>
      </c>
      <c r="M137" s="97" t="str">
        <f t="shared" si="145"/>
        <v/>
      </c>
      <c r="N137" s="115" t="s">
        <v>105</v>
      </c>
      <c r="O137" s="115" t="s">
        <v>105</v>
      </c>
      <c r="P137" s="3" t="str">
        <f t="shared" si="146"/>
        <v>-</v>
      </c>
      <c r="Q137" s="45"/>
      <c r="R137" s="3" t="str">
        <f t="shared" si="147"/>
        <v>-</v>
      </c>
      <c r="S137" s="3" t="str">
        <f t="shared" si="148"/>
        <v>-</v>
      </c>
      <c r="T137" s="16" t="str">
        <f t="shared" si="149"/>
        <v>-</v>
      </c>
      <c r="U137" s="19" t="str">
        <f t="shared" si="150"/>
        <v>-</v>
      </c>
      <c r="V137" s="3" t="str">
        <f t="shared" si="151"/>
        <v>-</v>
      </c>
      <c r="W137" s="3" t="str">
        <f t="shared" si="152"/>
        <v>-</v>
      </c>
      <c r="Y137" s="3" t="str">
        <f t="shared" si="153"/>
        <v>-</v>
      </c>
      <c r="Z137" s="16" t="str">
        <f t="shared" si="154"/>
        <v>-</v>
      </c>
      <c r="AA137" s="19" t="str">
        <f t="shared" si="155"/>
        <v>-</v>
      </c>
      <c r="AB137" s="3" t="str">
        <f t="shared" si="156"/>
        <v>-</v>
      </c>
    </row>
    <row r="138" spans="1:28" ht="12.75" customHeight="1" x14ac:dyDescent="0.2">
      <c r="A138" s="35" t="s">
        <v>73</v>
      </c>
      <c r="B138" s="47" t="s">
        <v>132</v>
      </c>
      <c r="C138" s="113"/>
      <c r="D138" s="22"/>
      <c r="E138" s="113"/>
      <c r="F138" s="116"/>
      <c r="G138" s="29">
        <f t="shared" si="141"/>
        <v>0</v>
      </c>
      <c r="H138" s="29">
        <f t="shared" si="142"/>
        <v>0</v>
      </c>
      <c r="I138" s="97" t="str">
        <f t="shared" si="143"/>
        <v/>
      </c>
      <c r="J138" s="115"/>
      <c r="K138" s="115"/>
      <c r="L138" s="3" t="str">
        <f t="shared" si="144"/>
        <v>-</v>
      </c>
      <c r="M138" s="97" t="str">
        <f t="shared" si="145"/>
        <v/>
      </c>
      <c r="N138" s="115" t="s">
        <v>105</v>
      </c>
      <c r="O138" s="115" t="s">
        <v>105</v>
      </c>
      <c r="P138" s="3" t="str">
        <f t="shared" si="146"/>
        <v>-</v>
      </c>
      <c r="Q138" s="45"/>
      <c r="R138" s="3" t="str">
        <f t="shared" si="147"/>
        <v>-</v>
      </c>
      <c r="S138" s="3" t="str">
        <f t="shared" si="148"/>
        <v>-</v>
      </c>
      <c r="T138" s="16" t="str">
        <f t="shared" si="149"/>
        <v>-</v>
      </c>
      <c r="U138" s="19" t="str">
        <f t="shared" si="150"/>
        <v>-</v>
      </c>
      <c r="V138" s="3" t="str">
        <f t="shared" si="151"/>
        <v>-</v>
      </c>
      <c r="W138" s="3" t="str">
        <f t="shared" si="152"/>
        <v>-</v>
      </c>
      <c r="Y138" s="3" t="str">
        <f t="shared" si="153"/>
        <v>-</v>
      </c>
      <c r="Z138" s="16" t="str">
        <f t="shared" si="154"/>
        <v>-</v>
      </c>
      <c r="AA138" s="19" t="str">
        <f t="shared" si="155"/>
        <v>-</v>
      </c>
      <c r="AB138" s="3" t="str">
        <f t="shared" si="156"/>
        <v>-</v>
      </c>
    </row>
    <row r="139" spans="1:28" ht="12.75" customHeight="1" x14ac:dyDescent="0.2">
      <c r="A139" s="35" t="s">
        <v>15</v>
      </c>
      <c r="B139" s="47" t="s">
        <v>290</v>
      </c>
      <c r="C139" s="113"/>
      <c r="D139" s="22"/>
      <c r="E139" s="113"/>
      <c r="F139" s="116"/>
      <c r="G139" s="29">
        <f t="shared" si="141"/>
        <v>0</v>
      </c>
      <c r="H139" s="29">
        <f t="shared" si="142"/>
        <v>0</v>
      </c>
      <c r="I139" s="97" t="str">
        <f t="shared" si="143"/>
        <v/>
      </c>
      <c r="J139" s="115"/>
      <c r="K139" s="115"/>
      <c r="L139" s="3" t="str">
        <f t="shared" si="144"/>
        <v>-</v>
      </c>
      <c r="M139" s="97" t="str">
        <f t="shared" si="145"/>
        <v/>
      </c>
      <c r="N139" s="115" t="s">
        <v>105</v>
      </c>
      <c r="O139" s="115" t="s">
        <v>105</v>
      </c>
      <c r="P139" s="3" t="str">
        <f t="shared" si="146"/>
        <v>-</v>
      </c>
      <c r="Q139" s="45"/>
      <c r="R139" s="3" t="str">
        <f t="shared" si="147"/>
        <v>-</v>
      </c>
      <c r="S139" s="3" t="str">
        <f t="shared" si="148"/>
        <v>-</v>
      </c>
      <c r="T139" s="16" t="str">
        <f t="shared" si="149"/>
        <v>-</v>
      </c>
      <c r="U139" s="19" t="str">
        <f t="shared" si="150"/>
        <v>-</v>
      </c>
      <c r="V139" s="3" t="str">
        <f t="shared" si="151"/>
        <v>-</v>
      </c>
      <c r="W139" s="3" t="str">
        <f t="shared" si="152"/>
        <v>-</v>
      </c>
      <c r="Y139" s="3" t="str">
        <f t="shared" si="153"/>
        <v>-</v>
      </c>
      <c r="Z139" s="16" t="str">
        <f t="shared" si="154"/>
        <v>-</v>
      </c>
      <c r="AA139" s="19" t="str">
        <f t="shared" si="155"/>
        <v>-</v>
      </c>
      <c r="AB139" s="3" t="str">
        <f t="shared" si="156"/>
        <v>-</v>
      </c>
    </row>
    <row r="140" spans="1:28" ht="12.75" customHeight="1" x14ac:dyDescent="0.2">
      <c r="A140" s="35" t="s">
        <v>74</v>
      </c>
      <c r="B140" s="47" t="s">
        <v>133</v>
      </c>
      <c r="C140" s="113"/>
      <c r="D140" s="22"/>
      <c r="E140" s="113"/>
      <c r="F140" s="116"/>
      <c r="G140" s="29">
        <f t="shared" si="141"/>
        <v>0</v>
      </c>
      <c r="H140" s="29">
        <f t="shared" si="142"/>
        <v>0</v>
      </c>
      <c r="I140" s="97" t="str">
        <f t="shared" si="143"/>
        <v/>
      </c>
      <c r="J140" s="115"/>
      <c r="K140" s="115"/>
      <c r="L140" s="3" t="str">
        <f t="shared" si="144"/>
        <v>-</v>
      </c>
      <c r="M140" s="97" t="str">
        <f t="shared" si="145"/>
        <v/>
      </c>
      <c r="N140" s="115" t="s">
        <v>105</v>
      </c>
      <c r="O140" s="115" t="s">
        <v>105</v>
      </c>
      <c r="P140" s="3" t="str">
        <f t="shared" si="146"/>
        <v>-</v>
      </c>
      <c r="Q140" s="45"/>
      <c r="R140" s="3" t="str">
        <f t="shared" si="147"/>
        <v>-</v>
      </c>
      <c r="S140" s="3" t="str">
        <f t="shared" si="148"/>
        <v>-</v>
      </c>
      <c r="T140" s="16" t="str">
        <f t="shared" si="149"/>
        <v>-</v>
      </c>
      <c r="U140" s="19" t="str">
        <f t="shared" si="150"/>
        <v>-</v>
      </c>
      <c r="V140" s="3" t="str">
        <f t="shared" si="151"/>
        <v>-</v>
      </c>
      <c r="W140" s="3" t="str">
        <f t="shared" si="152"/>
        <v>-</v>
      </c>
      <c r="Y140" s="3" t="str">
        <f t="shared" si="153"/>
        <v>-</v>
      </c>
      <c r="Z140" s="16" t="str">
        <f t="shared" si="154"/>
        <v>-</v>
      </c>
      <c r="AA140" s="19" t="str">
        <f t="shared" si="155"/>
        <v>-</v>
      </c>
      <c r="AB140" s="3" t="str">
        <f t="shared" si="156"/>
        <v>-</v>
      </c>
    </row>
    <row r="141" spans="1:28" ht="12.75" customHeight="1" x14ac:dyDescent="0.2">
      <c r="A141" s="35" t="s">
        <v>75</v>
      </c>
      <c r="B141" s="47" t="s">
        <v>134</v>
      </c>
      <c r="C141" s="113"/>
      <c r="D141" s="22"/>
      <c r="E141" s="113"/>
      <c r="F141" s="116"/>
      <c r="G141" s="29">
        <f t="shared" si="141"/>
        <v>0</v>
      </c>
      <c r="H141" s="29">
        <f t="shared" si="142"/>
        <v>0</v>
      </c>
      <c r="I141" s="97" t="str">
        <f t="shared" si="143"/>
        <v/>
      </c>
      <c r="J141" s="115"/>
      <c r="K141" s="115"/>
      <c r="L141" s="3" t="str">
        <f t="shared" si="144"/>
        <v>-</v>
      </c>
      <c r="M141" s="97" t="str">
        <f t="shared" si="145"/>
        <v/>
      </c>
      <c r="N141" s="115" t="s">
        <v>105</v>
      </c>
      <c r="O141" s="115" t="s">
        <v>105</v>
      </c>
      <c r="P141" s="3" t="str">
        <f t="shared" si="146"/>
        <v>-</v>
      </c>
      <c r="Q141" s="45"/>
      <c r="R141" s="3" t="str">
        <f t="shared" si="147"/>
        <v>-</v>
      </c>
      <c r="S141" s="3" t="str">
        <f t="shared" si="148"/>
        <v>-</v>
      </c>
      <c r="T141" s="16" t="str">
        <f t="shared" si="149"/>
        <v>-</v>
      </c>
      <c r="U141" s="19" t="str">
        <f t="shared" si="150"/>
        <v>-</v>
      </c>
      <c r="V141" s="3" t="str">
        <f t="shared" si="151"/>
        <v>-</v>
      </c>
      <c r="W141" s="3" t="str">
        <f t="shared" si="152"/>
        <v>-</v>
      </c>
      <c r="Y141" s="3" t="str">
        <f t="shared" si="153"/>
        <v>-</v>
      </c>
      <c r="Z141" s="16" t="str">
        <f t="shared" si="154"/>
        <v>-</v>
      </c>
      <c r="AA141" s="19" t="str">
        <f t="shared" si="155"/>
        <v>-</v>
      </c>
      <c r="AB141" s="3" t="str">
        <f t="shared" si="156"/>
        <v>-</v>
      </c>
    </row>
    <row r="142" spans="1:28" ht="12.75" customHeight="1" x14ac:dyDescent="0.2">
      <c r="A142" s="35" t="s">
        <v>16</v>
      </c>
      <c r="B142" s="47" t="s">
        <v>135</v>
      </c>
      <c r="C142" s="113"/>
      <c r="D142" s="22"/>
      <c r="E142" s="113"/>
      <c r="F142" s="116"/>
      <c r="G142" s="29">
        <f t="shared" si="141"/>
        <v>0</v>
      </c>
      <c r="H142" s="29">
        <f t="shared" si="142"/>
        <v>0</v>
      </c>
      <c r="I142" s="97" t="str">
        <f t="shared" si="143"/>
        <v/>
      </c>
      <c r="J142" s="115"/>
      <c r="K142" s="115"/>
      <c r="L142" s="3" t="str">
        <f t="shared" si="144"/>
        <v>-</v>
      </c>
      <c r="M142" s="97" t="str">
        <f t="shared" si="145"/>
        <v/>
      </c>
      <c r="N142" s="115" t="s">
        <v>105</v>
      </c>
      <c r="O142" s="115" t="s">
        <v>105</v>
      </c>
      <c r="P142" s="3" t="str">
        <f t="shared" si="146"/>
        <v>-</v>
      </c>
      <c r="Q142" s="45"/>
      <c r="R142" s="3" t="str">
        <f t="shared" si="147"/>
        <v>-</v>
      </c>
      <c r="S142" s="3" t="str">
        <f t="shared" si="148"/>
        <v>-</v>
      </c>
      <c r="T142" s="16" t="str">
        <f t="shared" si="149"/>
        <v>-</v>
      </c>
      <c r="U142" s="19" t="str">
        <f t="shared" si="150"/>
        <v>-</v>
      </c>
      <c r="V142" s="3" t="str">
        <f t="shared" si="151"/>
        <v>-</v>
      </c>
      <c r="W142" s="3" t="str">
        <f t="shared" si="152"/>
        <v>-</v>
      </c>
      <c r="Y142" s="3" t="str">
        <f t="shared" si="153"/>
        <v>-</v>
      </c>
      <c r="Z142" s="16" t="str">
        <f t="shared" si="154"/>
        <v>-</v>
      </c>
      <c r="AA142" s="19" t="str">
        <f t="shared" si="155"/>
        <v>-</v>
      </c>
      <c r="AB142" s="3" t="str">
        <f t="shared" si="156"/>
        <v>-</v>
      </c>
    </row>
    <row r="143" spans="1:28" ht="12.75" customHeight="1" x14ac:dyDescent="0.2">
      <c r="A143" s="35" t="s">
        <v>76</v>
      </c>
      <c r="B143" s="47" t="s">
        <v>136</v>
      </c>
      <c r="C143" s="113"/>
      <c r="D143" s="22"/>
      <c r="E143" s="113"/>
      <c r="F143" s="116"/>
      <c r="G143" s="29">
        <f t="shared" si="141"/>
        <v>0</v>
      </c>
      <c r="H143" s="29">
        <f t="shared" si="142"/>
        <v>0</v>
      </c>
      <c r="I143" s="97" t="str">
        <f t="shared" si="143"/>
        <v/>
      </c>
      <c r="J143" s="115"/>
      <c r="K143" s="115"/>
      <c r="L143" s="3" t="str">
        <f t="shared" si="144"/>
        <v>-</v>
      </c>
      <c r="M143" s="97" t="str">
        <f t="shared" si="145"/>
        <v/>
      </c>
      <c r="N143" s="115" t="s">
        <v>105</v>
      </c>
      <c r="O143" s="115" t="s">
        <v>105</v>
      </c>
      <c r="P143" s="3" t="str">
        <f t="shared" si="146"/>
        <v>-</v>
      </c>
      <c r="Q143" s="45"/>
      <c r="R143" s="3" t="str">
        <f t="shared" si="147"/>
        <v>-</v>
      </c>
      <c r="S143" s="3" t="str">
        <f t="shared" si="148"/>
        <v>-</v>
      </c>
      <c r="T143" s="16" t="str">
        <f t="shared" si="149"/>
        <v>-</v>
      </c>
      <c r="U143" s="19" t="str">
        <f t="shared" si="150"/>
        <v>-</v>
      </c>
      <c r="V143" s="3" t="str">
        <f t="shared" si="151"/>
        <v>-</v>
      </c>
      <c r="W143" s="3" t="str">
        <f t="shared" si="152"/>
        <v>-</v>
      </c>
      <c r="Y143" s="3" t="str">
        <f t="shared" si="153"/>
        <v>-</v>
      </c>
      <c r="Z143" s="16" t="str">
        <f t="shared" si="154"/>
        <v>-</v>
      </c>
      <c r="AA143" s="19" t="str">
        <f t="shared" si="155"/>
        <v>-</v>
      </c>
      <c r="AB143" s="3" t="str">
        <f t="shared" si="156"/>
        <v>-</v>
      </c>
    </row>
    <row r="144" spans="1:28" ht="12.75" customHeight="1" x14ac:dyDescent="0.2">
      <c r="A144" s="35" t="s">
        <v>77</v>
      </c>
      <c r="B144" s="47" t="s">
        <v>162</v>
      </c>
      <c r="C144" s="113"/>
      <c r="D144" s="22"/>
      <c r="E144" s="113"/>
      <c r="F144" s="116"/>
      <c r="G144" s="29">
        <f t="shared" si="141"/>
        <v>0</v>
      </c>
      <c r="H144" s="29">
        <f t="shared" si="142"/>
        <v>0</v>
      </c>
      <c r="I144" s="97" t="str">
        <f t="shared" si="143"/>
        <v/>
      </c>
      <c r="J144" s="115"/>
      <c r="K144" s="115"/>
      <c r="L144" s="3" t="str">
        <f t="shared" si="144"/>
        <v>-</v>
      </c>
      <c r="M144" s="97" t="str">
        <f t="shared" si="145"/>
        <v/>
      </c>
      <c r="N144" s="115" t="s">
        <v>105</v>
      </c>
      <c r="O144" s="115" t="s">
        <v>105</v>
      </c>
      <c r="P144" s="3" t="str">
        <f t="shared" si="146"/>
        <v>-</v>
      </c>
      <c r="Q144" s="45"/>
      <c r="R144" s="3" t="str">
        <f t="shared" si="147"/>
        <v>-</v>
      </c>
      <c r="S144" s="3" t="str">
        <f t="shared" si="148"/>
        <v>-</v>
      </c>
      <c r="T144" s="16" t="str">
        <f t="shared" si="149"/>
        <v>-</v>
      </c>
      <c r="U144" s="19" t="str">
        <f t="shared" si="150"/>
        <v>-</v>
      </c>
      <c r="V144" s="3" t="str">
        <f t="shared" si="151"/>
        <v>-</v>
      </c>
      <c r="W144" s="3" t="str">
        <f t="shared" si="152"/>
        <v>-</v>
      </c>
      <c r="Y144" s="3" t="str">
        <f t="shared" si="153"/>
        <v>-</v>
      </c>
      <c r="Z144" s="16" t="str">
        <f t="shared" si="154"/>
        <v>-</v>
      </c>
      <c r="AA144" s="19" t="str">
        <f t="shared" si="155"/>
        <v>-</v>
      </c>
      <c r="AB144" s="3" t="str">
        <f t="shared" si="156"/>
        <v>-</v>
      </c>
    </row>
    <row r="145" spans="1:28" ht="12.75" customHeight="1" x14ac:dyDescent="0.2">
      <c r="A145" s="35" t="s">
        <v>17</v>
      </c>
      <c r="B145" s="47" t="s">
        <v>179</v>
      </c>
      <c r="C145" s="113"/>
      <c r="D145" s="22"/>
      <c r="E145" s="113"/>
      <c r="F145" s="116"/>
      <c r="G145" s="29">
        <f t="shared" si="141"/>
        <v>0</v>
      </c>
      <c r="H145" s="29">
        <f t="shared" si="142"/>
        <v>0</v>
      </c>
      <c r="I145" s="97" t="str">
        <f t="shared" si="143"/>
        <v/>
      </c>
      <c r="J145" s="115"/>
      <c r="K145" s="115"/>
      <c r="L145" s="3" t="str">
        <f t="shared" si="144"/>
        <v>-</v>
      </c>
      <c r="M145" s="97" t="str">
        <f t="shared" si="145"/>
        <v/>
      </c>
      <c r="N145" s="115" t="s">
        <v>105</v>
      </c>
      <c r="O145" s="115" t="s">
        <v>105</v>
      </c>
      <c r="P145" s="3" t="str">
        <f t="shared" si="146"/>
        <v>-</v>
      </c>
      <c r="Q145" s="45"/>
      <c r="R145" s="3" t="str">
        <f t="shared" si="147"/>
        <v>-</v>
      </c>
      <c r="S145" s="3" t="str">
        <f t="shared" si="148"/>
        <v>-</v>
      </c>
      <c r="T145" s="16" t="str">
        <f t="shared" si="149"/>
        <v>-</v>
      </c>
      <c r="U145" s="19" t="str">
        <f t="shared" si="150"/>
        <v>-</v>
      </c>
      <c r="V145" s="3" t="str">
        <f t="shared" si="151"/>
        <v>-</v>
      </c>
      <c r="W145" s="3" t="str">
        <f t="shared" si="152"/>
        <v>-</v>
      </c>
      <c r="Y145" s="3" t="str">
        <f t="shared" si="153"/>
        <v>-</v>
      </c>
      <c r="Z145" s="16" t="str">
        <f t="shared" si="154"/>
        <v>-</v>
      </c>
      <c r="AA145" s="19" t="str">
        <f t="shared" si="155"/>
        <v>-</v>
      </c>
      <c r="AB145" s="3" t="str">
        <f t="shared" si="156"/>
        <v>-</v>
      </c>
    </row>
    <row r="146" spans="1:28" ht="12.75" customHeight="1" x14ac:dyDescent="0.2">
      <c r="A146" s="35"/>
      <c r="B146" s="47"/>
      <c r="C146" s="113"/>
      <c r="D146" s="22"/>
      <c r="E146" s="113"/>
      <c r="F146" s="116"/>
      <c r="G146" s="29">
        <f t="shared" si="141"/>
        <v>0</v>
      </c>
      <c r="H146" s="29">
        <f t="shared" si="142"/>
        <v>0</v>
      </c>
      <c r="I146" s="97" t="str">
        <f t="shared" si="143"/>
        <v/>
      </c>
      <c r="J146" s="115"/>
      <c r="K146" s="115"/>
      <c r="L146" s="3" t="str">
        <f t="shared" si="144"/>
        <v>-</v>
      </c>
      <c r="M146" s="97" t="str">
        <f t="shared" si="145"/>
        <v/>
      </c>
      <c r="N146" s="115" t="s">
        <v>105</v>
      </c>
      <c r="O146" s="115" t="s">
        <v>105</v>
      </c>
      <c r="P146" s="3" t="str">
        <f t="shared" si="146"/>
        <v>-</v>
      </c>
      <c r="Q146" s="45"/>
      <c r="R146" s="3" t="str">
        <f t="shared" si="147"/>
        <v>-</v>
      </c>
      <c r="S146" s="3" t="str">
        <f t="shared" si="148"/>
        <v>-</v>
      </c>
      <c r="T146" s="16" t="str">
        <f t="shared" si="149"/>
        <v>-</v>
      </c>
      <c r="U146" s="19" t="str">
        <f t="shared" si="150"/>
        <v>-</v>
      </c>
      <c r="V146" s="3" t="str">
        <f t="shared" si="151"/>
        <v>-</v>
      </c>
      <c r="W146" s="3" t="str">
        <f t="shared" si="152"/>
        <v>-</v>
      </c>
      <c r="Y146" s="3" t="str">
        <f t="shared" si="153"/>
        <v>-</v>
      </c>
      <c r="Z146" s="16" t="str">
        <f t="shared" si="154"/>
        <v>-</v>
      </c>
      <c r="AA146" s="19" t="str">
        <f t="shared" si="155"/>
        <v>-</v>
      </c>
      <c r="AB146" s="3" t="str">
        <f t="shared" si="156"/>
        <v>-</v>
      </c>
    </row>
    <row r="147" spans="1:28" s="21" customFormat="1" ht="12.75" customHeight="1" x14ac:dyDescent="0.2">
      <c r="A147" s="25">
        <v>12</v>
      </c>
      <c r="B147" s="48" t="s">
        <v>300</v>
      </c>
      <c r="C147" s="31">
        <f>ROUND(SUM(C134:C146),0)</f>
        <v>0</v>
      </c>
      <c r="D147" s="46"/>
      <c r="E147" s="31">
        <f>ROUND(SUM(E134:E146),0)</f>
        <v>0</v>
      </c>
      <c r="F147" s="49">
        <f>ROUND(SUM(F134:F146),0)</f>
        <v>0</v>
      </c>
      <c r="G147" s="31">
        <f>ROUND(SUM(G134:G146),0)</f>
        <v>0</v>
      </c>
      <c r="H147" s="31">
        <f>SUM(H134:H146)</f>
        <v>0</v>
      </c>
      <c r="I147" s="97"/>
      <c r="M147" s="97"/>
      <c r="R147" s="4">
        <f t="shared" ref="R147:W147" si="157">ROUND(SUM(R134:R146),0)</f>
        <v>0</v>
      </c>
      <c r="S147" s="4">
        <f t="shared" si="157"/>
        <v>0</v>
      </c>
      <c r="T147" s="17">
        <f t="shared" si="157"/>
        <v>0</v>
      </c>
      <c r="U147" s="20">
        <f t="shared" si="157"/>
        <v>0</v>
      </c>
      <c r="V147" s="4">
        <f t="shared" si="157"/>
        <v>0</v>
      </c>
      <c r="W147" s="4">
        <f t="shared" si="157"/>
        <v>0</v>
      </c>
      <c r="Y147" s="4">
        <f>ROUND(SUM(Y134:Y146),0)</f>
        <v>0</v>
      </c>
      <c r="Z147" s="17">
        <f>ROUND(SUM(Z134:Z146),0)</f>
        <v>0</v>
      </c>
      <c r="AA147" s="20">
        <f>ROUND(SUM(AA134:AA146),0)</f>
        <v>0</v>
      </c>
      <c r="AB147" s="4">
        <f>ROUND(SUM(AB134:AB146),0)</f>
        <v>0</v>
      </c>
    </row>
    <row r="148" spans="1:28" ht="12.75" customHeight="1" thickBot="1" x14ac:dyDescent="0.25">
      <c r="B148" s="1"/>
      <c r="C148" s="22"/>
      <c r="D148" s="22"/>
      <c r="E148" s="22"/>
      <c r="F148" s="22"/>
      <c r="G148" s="23"/>
      <c r="H148" s="23"/>
      <c r="I148" s="97"/>
      <c r="J148" s="7"/>
      <c r="K148" s="7"/>
      <c r="L148" s="7"/>
      <c r="M148" s="97"/>
      <c r="N148" s="7"/>
      <c r="O148" s="7"/>
      <c r="P148" s="7"/>
      <c r="Q148" s="7"/>
      <c r="R148" s="7"/>
      <c r="S148" s="7"/>
      <c r="T148" s="7"/>
      <c r="Y148" s="10"/>
      <c r="Z148" s="10"/>
      <c r="AA148" s="10"/>
      <c r="AB148" s="10"/>
    </row>
    <row r="149" spans="1:28" ht="14.25" customHeight="1" thickBot="1" x14ac:dyDescent="0.25">
      <c r="A149" s="54" t="s">
        <v>137</v>
      </c>
      <c r="B149" s="55"/>
      <c r="C149" s="57">
        <f>C147+C131+C116+C101+C95+C88+C76+C66+C53</f>
        <v>0</v>
      </c>
      <c r="D149" s="46"/>
      <c r="E149" s="388">
        <f>E147+E131+E116+E101+E95+E88+E76+E66+E53</f>
        <v>0</v>
      </c>
      <c r="F149" s="387">
        <f>F147+F131+F116+F101+F95+F88+F76+F66+F53</f>
        <v>0</v>
      </c>
      <c r="G149" s="56">
        <f>G147+G131+G116+G101+G95+G88+G76+G66+G53</f>
        <v>0</v>
      </c>
      <c r="H149" s="57">
        <f>H147+H131+H116+H101+H95+H88+H76+H66+H53</f>
        <v>0</v>
      </c>
      <c r="I149" s="97"/>
      <c r="J149" s="7"/>
      <c r="K149" s="7"/>
      <c r="L149" s="7"/>
      <c r="M149" s="97"/>
      <c r="N149" s="7"/>
      <c r="O149" s="7"/>
      <c r="P149" s="7"/>
      <c r="Q149" s="7"/>
      <c r="R149" s="7"/>
      <c r="S149" s="7"/>
      <c r="T149" s="7"/>
      <c r="Y149" s="10"/>
      <c r="Z149" s="10"/>
      <c r="AA149" s="10"/>
      <c r="AB149" s="10"/>
    </row>
    <row r="150" spans="1:28" ht="12.75" customHeight="1" thickBot="1" x14ac:dyDescent="0.25">
      <c r="B150" s="1"/>
      <c r="C150" s="22"/>
      <c r="D150" s="22"/>
      <c r="E150" s="22"/>
      <c r="F150" s="22"/>
      <c r="G150" s="23"/>
      <c r="H150" s="23"/>
      <c r="I150" s="97"/>
      <c r="M150" s="97"/>
    </row>
    <row r="151" spans="1:28" ht="14.25" customHeight="1" thickBot="1" x14ac:dyDescent="0.25">
      <c r="A151" s="437" t="s">
        <v>138</v>
      </c>
      <c r="B151" s="459"/>
      <c r="C151" s="459"/>
      <c r="D151" s="459"/>
      <c r="E151" s="459"/>
      <c r="F151" s="459"/>
      <c r="G151" s="459"/>
      <c r="H151" s="460"/>
      <c r="I151" s="97"/>
      <c r="M151" s="97"/>
    </row>
    <row r="152" spans="1:28" ht="12.75" customHeight="1" x14ac:dyDescent="0.2">
      <c r="B152" s="1"/>
      <c r="C152" s="22"/>
      <c r="D152" s="22"/>
      <c r="E152" s="22"/>
      <c r="F152" s="32"/>
      <c r="G152" s="23"/>
      <c r="H152" s="23"/>
      <c r="I152" s="97"/>
      <c r="M152" s="97"/>
    </row>
    <row r="153" spans="1:28" s="21" customFormat="1" ht="12.75" customHeight="1" x14ac:dyDescent="0.2">
      <c r="A153" s="219">
        <v>15</v>
      </c>
      <c r="B153" s="449" t="s">
        <v>169</v>
      </c>
      <c r="C153" s="450"/>
      <c r="D153" s="450"/>
      <c r="E153" s="450"/>
      <c r="F153" s="450"/>
      <c r="G153" s="450"/>
      <c r="H153" s="451"/>
      <c r="I153" s="97"/>
      <c r="M153" s="97"/>
      <c r="R153" s="2" t="s">
        <v>98</v>
      </c>
      <c r="S153" s="2" t="s">
        <v>99</v>
      </c>
      <c r="T153" s="15" t="s">
        <v>100</v>
      </c>
      <c r="U153" s="18" t="s">
        <v>98</v>
      </c>
      <c r="V153" s="2" t="s">
        <v>99</v>
      </c>
      <c r="W153" s="2" t="s">
        <v>100</v>
      </c>
      <c r="Y153" s="2" t="s">
        <v>105</v>
      </c>
      <c r="Z153" s="15" t="s">
        <v>106</v>
      </c>
      <c r="AA153" s="18" t="s">
        <v>105</v>
      </c>
      <c r="AB153" s="2" t="s">
        <v>106</v>
      </c>
    </row>
    <row r="154" spans="1:28" s="7" customFormat="1" ht="12.75" customHeight="1" x14ac:dyDescent="0.2">
      <c r="A154" s="424" t="s">
        <v>302</v>
      </c>
      <c r="B154" s="425"/>
      <c r="C154" s="425"/>
      <c r="D154" s="425"/>
      <c r="E154" s="425"/>
      <c r="F154" s="425"/>
      <c r="G154" s="425"/>
      <c r="H154" s="425"/>
      <c r="I154" s="425"/>
      <c r="J154" s="425"/>
      <c r="K154" s="425"/>
      <c r="L154" s="425"/>
      <c r="M154" s="425"/>
      <c r="N154" s="425"/>
      <c r="O154" s="425"/>
      <c r="P154" s="426"/>
      <c r="Q154" s="45"/>
      <c r="R154" s="241"/>
      <c r="S154" s="241"/>
      <c r="T154" s="242"/>
      <c r="U154" s="243"/>
      <c r="V154" s="241"/>
      <c r="W154" s="241"/>
      <c r="Y154" s="241"/>
      <c r="Z154" s="242"/>
      <c r="AA154" s="244"/>
      <c r="AB154" s="241"/>
    </row>
    <row r="155" spans="1:28" ht="12.75" customHeight="1" x14ac:dyDescent="0.2">
      <c r="A155" s="227" t="s">
        <v>21</v>
      </c>
      <c r="B155" s="226" t="s">
        <v>195</v>
      </c>
      <c r="C155" s="222"/>
      <c r="D155" s="22"/>
      <c r="E155" s="222"/>
      <c r="F155" s="223"/>
      <c r="G155" s="224">
        <f t="shared" ref="G155:G162" si="158">E155+F155</f>
        <v>0</v>
      </c>
      <c r="H155" s="224">
        <f t="shared" ref="H155:H162" si="159">C155-G155</f>
        <v>0</v>
      </c>
      <c r="I155" s="97" t="str">
        <f t="shared" ref="I155:I162" si="160">IF(AND($C155="",$E155="",$F155=""),"",IF(AND(OR($C155&lt;&gt;"",$G155&lt;&gt;""),OR(J155="",K155="")),"Sélectionnez! -&gt;",""))</f>
        <v/>
      </c>
      <c r="J155" s="115"/>
      <c r="K155" s="115"/>
      <c r="L155" s="3" t="str">
        <f t="shared" ref="L155:L157" si="161">IF(J155=K155,"-", "Changement de répartition")</f>
        <v>-</v>
      </c>
      <c r="M155" s="97" t="str">
        <f t="shared" ref="M155:M157" si="162">IF(AND($C155="",$E155="",$F155=""),"",IF(AND(OR($C155&lt;&gt;"",$G155&lt;&gt;""),OR(N155="",O155="")),"Sélectionnez! -&gt;",""))</f>
        <v/>
      </c>
      <c r="N155" s="115" t="s">
        <v>105</v>
      </c>
      <c r="O155" s="115" t="s">
        <v>105</v>
      </c>
      <c r="P155" s="3" t="str">
        <f t="shared" ref="P155:P157" si="163">IF(N155=O155,"-","Changement d'origine")</f>
        <v>-</v>
      </c>
      <c r="Q155" s="45"/>
      <c r="R155" s="3" t="str">
        <f t="shared" ref="R155:R162" si="164">IF(J155="Interne",C155,"-")</f>
        <v>-</v>
      </c>
      <c r="S155" s="3" t="str">
        <f t="shared" ref="S155:S162" si="165">IF(J155="Apparenté",C155,"-")</f>
        <v>-</v>
      </c>
      <c r="T155" s="16" t="str">
        <f t="shared" ref="T155:T162" si="166">IF(J155="Externe",C155,"-")</f>
        <v>-</v>
      </c>
      <c r="U155" s="19" t="str">
        <f t="shared" ref="U155:U162" si="167">IF(K155="Interne",G155,"-")</f>
        <v>-</v>
      </c>
      <c r="V155" s="3" t="str">
        <f t="shared" ref="V155:V162" si="168">IF(K155="Apparenté",G155,"-")</f>
        <v>-</v>
      </c>
      <c r="W155" s="3" t="str">
        <f t="shared" ref="W155:W162" si="169">IF(K155="Externe",G155,"-")</f>
        <v>-</v>
      </c>
      <c r="Y155" s="3" t="str">
        <f t="shared" ref="Y155:Y162" si="170">IF($N155="Canadien",IF($C155="","-",$C155),"-")</f>
        <v>-</v>
      </c>
      <c r="Z155" s="16" t="str">
        <f t="shared" ref="Z155:Z162" si="171">IF($N155="Non-Canadien",IF($C155="","-",$C155),"-")</f>
        <v>-</v>
      </c>
      <c r="AA155" s="19" t="str">
        <f t="shared" ref="AA155:AA162" si="172">IF($O155="Canadien",IF($G155=0,"-",$G155),"-")</f>
        <v>-</v>
      </c>
      <c r="AB155" s="3" t="str">
        <f t="shared" ref="AB155:AB162" si="173">IF($O155="Non-Canadien",IF($G155=0,"-",$G155),"-")</f>
        <v>-</v>
      </c>
    </row>
    <row r="156" spans="1:28" ht="12.75" customHeight="1" x14ac:dyDescent="0.2">
      <c r="A156" s="35" t="s">
        <v>78</v>
      </c>
      <c r="B156" s="47" t="s">
        <v>140</v>
      </c>
      <c r="C156" s="113"/>
      <c r="D156" s="22"/>
      <c r="E156" s="113"/>
      <c r="F156" s="116"/>
      <c r="G156" s="29">
        <f t="shared" si="158"/>
        <v>0</v>
      </c>
      <c r="H156" s="29">
        <f t="shared" si="159"/>
        <v>0</v>
      </c>
      <c r="I156" s="97" t="str">
        <f t="shared" si="160"/>
        <v/>
      </c>
      <c r="J156" s="115"/>
      <c r="K156" s="115"/>
      <c r="L156" s="3" t="str">
        <f t="shared" si="161"/>
        <v>-</v>
      </c>
      <c r="M156" s="97" t="str">
        <f t="shared" si="162"/>
        <v/>
      </c>
      <c r="N156" s="115" t="s">
        <v>105</v>
      </c>
      <c r="O156" s="115" t="s">
        <v>105</v>
      </c>
      <c r="P156" s="3" t="str">
        <f t="shared" si="163"/>
        <v>-</v>
      </c>
      <c r="Q156" s="45"/>
      <c r="R156" s="3" t="str">
        <f t="shared" si="164"/>
        <v>-</v>
      </c>
      <c r="S156" s="3" t="str">
        <f t="shared" si="165"/>
        <v>-</v>
      </c>
      <c r="T156" s="16" t="str">
        <f t="shared" si="166"/>
        <v>-</v>
      </c>
      <c r="U156" s="19" t="str">
        <f t="shared" si="167"/>
        <v>-</v>
      </c>
      <c r="V156" s="3" t="str">
        <f t="shared" si="168"/>
        <v>-</v>
      </c>
      <c r="W156" s="3" t="str">
        <f t="shared" si="169"/>
        <v>-</v>
      </c>
      <c r="Y156" s="3" t="str">
        <f t="shared" si="170"/>
        <v>-</v>
      </c>
      <c r="Z156" s="16" t="str">
        <f t="shared" si="171"/>
        <v>-</v>
      </c>
      <c r="AA156" s="19" t="str">
        <f t="shared" si="172"/>
        <v>-</v>
      </c>
      <c r="AB156" s="3" t="str">
        <f t="shared" si="173"/>
        <v>-</v>
      </c>
    </row>
    <row r="157" spans="1:28" ht="12.75" customHeight="1" x14ac:dyDescent="0.2">
      <c r="A157" s="35" t="s">
        <v>18</v>
      </c>
      <c r="B157" s="282" t="s">
        <v>348</v>
      </c>
      <c r="C157" s="214"/>
      <c r="D157" s="22"/>
      <c r="E157" s="214"/>
      <c r="F157" s="225"/>
      <c r="G157" s="216">
        <f t="shared" si="158"/>
        <v>0</v>
      </c>
      <c r="H157" s="216">
        <f t="shared" si="159"/>
        <v>0</v>
      </c>
      <c r="I157" s="97" t="str">
        <f t="shared" si="160"/>
        <v/>
      </c>
      <c r="J157" s="115"/>
      <c r="K157" s="115"/>
      <c r="L157" s="3" t="str">
        <f t="shared" si="161"/>
        <v>-</v>
      </c>
      <c r="M157" s="97" t="str">
        <f t="shared" si="162"/>
        <v/>
      </c>
      <c r="N157" s="115" t="s">
        <v>105</v>
      </c>
      <c r="O157" s="115" t="s">
        <v>105</v>
      </c>
      <c r="P157" s="3" t="str">
        <f t="shared" si="163"/>
        <v>-</v>
      </c>
      <c r="Q157" s="45"/>
      <c r="R157" s="3" t="str">
        <f t="shared" si="164"/>
        <v>-</v>
      </c>
      <c r="S157" s="3" t="str">
        <f t="shared" si="165"/>
        <v>-</v>
      </c>
      <c r="T157" s="16" t="str">
        <f t="shared" si="166"/>
        <v>-</v>
      </c>
      <c r="U157" s="19" t="str">
        <f t="shared" si="167"/>
        <v>-</v>
      </c>
      <c r="V157" s="3" t="str">
        <f t="shared" si="168"/>
        <v>-</v>
      </c>
      <c r="W157" s="3" t="str">
        <f t="shared" si="169"/>
        <v>-</v>
      </c>
      <c r="Y157" s="3" t="str">
        <f t="shared" si="170"/>
        <v>-</v>
      </c>
      <c r="Z157" s="16" t="str">
        <f t="shared" si="171"/>
        <v>-</v>
      </c>
      <c r="AA157" s="19" t="str">
        <f t="shared" si="172"/>
        <v>-</v>
      </c>
      <c r="AB157" s="3" t="str">
        <f t="shared" si="173"/>
        <v>-</v>
      </c>
    </row>
    <row r="158" spans="1:28" ht="12.75" customHeight="1" x14ac:dyDescent="0.2">
      <c r="A158" s="35"/>
      <c r="B158" s="456" t="s">
        <v>301</v>
      </c>
      <c r="C158" s="457"/>
      <c r="D158" s="457"/>
      <c r="E158" s="457"/>
      <c r="F158" s="457"/>
      <c r="G158" s="457"/>
      <c r="H158" s="457"/>
      <c r="I158" s="457"/>
      <c r="J158" s="457"/>
      <c r="K158" s="457"/>
      <c r="L158" s="457"/>
      <c r="M158" s="457"/>
      <c r="N158" s="457"/>
      <c r="O158" s="457"/>
      <c r="P158" s="458"/>
      <c r="Q158" s="45"/>
      <c r="R158" s="241"/>
      <c r="S158" s="241"/>
      <c r="T158" s="242"/>
      <c r="U158" s="244"/>
      <c r="V158" s="241"/>
      <c r="W158" s="241"/>
      <c r="Y158" s="241"/>
      <c r="Z158" s="242"/>
      <c r="AA158" s="244"/>
      <c r="AB158" s="241"/>
    </row>
    <row r="159" spans="1:28" ht="12.75" customHeight="1" x14ac:dyDescent="0.2">
      <c r="A159" s="35" t="s">
        <v>79</v>
      </c>
      <c r="B159" s="226" t="s">
        <v>141</v>
      </c>
      <c r="C159" s="222"/>
      <c r="D159" s="22"/>
      <c r="E159" s="222"/>
      <c r="F159" s="223"/>
      <c r="G159" s="224">
        <f t="shared" si="158"/>
        <v>0</v>
      </c>
      <c r="H159" s="224">
        <f t="shared" si="159"/>
        <v>0</v>
      </c>
      <c r="I159" s="97" t="str">
        <f t="shared" si="160"/>
        <v/>
      </c>
      <c r="J159" s="115"/>
      <c r="K159" s="115"/>
      <c r="L159" s="3" t="str">
        <f t="shared" ref="L159:L162" si="174">IF(J159=K159,"-", "Changement de répartition")</f>
        <v>-</v>
      </c>
      <c r="M159" s="97" t="str">
        <f t="shared" ref="M159:M162" si="175">IF(AND($C159="",$E159="",$F159=""),"",IF(AND(OR($C159&lt;&gt;"",$G159&lt;&gt;""),OR(N159="",O159="")),"Sélectionnez! -&gt;",""))</f>
        <v/>
      </c>
      <c r="N159" s="115" t="s">
        <v>105</v>
      </c>
      <c r="O159" s="115" t="s">
        <v>105</v>
      </c>
      <c r="P159" s="3" t="str">
        <f t="shared" ref="P159:P162" si="176">IF(N159=O159,"-","Changement d'origine")</f>
        <v>-</v>
      </c>
      <c r="Q159" s="45"/>
      <c r="R159" s="3" t="str">
        <f t="shared" si="164"/>
        <v>-</v>
      </c>
      <c r="S159" s="3" t="str">
        <f t="shared" si="165"/>
        <v>-</v>
      </c>
      <c r="T159" s="16" t="str">
        <f t="shared" si="166"/>
        <v>-</v>
      </c>
      <c r="U159" s="19" t="str">
        <f t="shared" si="167"/>
        <v>-</v>
      </c>
      <c r="V159" s="3" t="str">
        <f t="shared" si="168"/>
        <v>-</v>
      </c>
      <c r="W159" s="3" t="str">
        <f t="shared" si="169"/>
        <v>-</v>
      </c>
      <c r="Y159" s="3" t="str">
        <f t="shared" si="170"/>
        <v>-</v>
      </c>
      <c r="Z159" s="16" t="str">
        <f t="shared" si="171"/>
        <v>-</v>
      </c>
      <c r="AA159" s="19" t="str">
        <f t="shared" si="172"/>
        <v>-</v>
      </c>
      <c r="AB159" s="3" t="str">
        <f t="shared" si="173"/>
        <v>-</v>
      </c>
    </row>
    <row r="160" spans="1:28" ht="12.75" customHeight="1" x14ac:dyDescent="0.2">
      <c r="A160" s="35" t="s">
        <v>19</v>
      </c>
      <c r="B160" s="47" t="s">
        <v>142</v>
      </c>
      <c r="C160" s="113"/>
      <c r="D160" s="22"/>
      <c r="E160" s="113"/>
      <c r="F160" s="116"/>
      <c r="G160" s="29">
        <f t="shared" si="158"/>
        <v>0</v>
      </c>
      <c r="H160" s="29">
        <f t="shared" si="159"/>
        <v>0</v>
      </c>
      <c r="I160" s="97" t="str">
        <f t="shared" si="160"/>
        <v/>
      </c>
      <c r="J160" s="115"/>
      <c r="K160" s="115"/>
      <c r="L160" s="3" t="str">
        <f t="shared" si="174"/>
        <v>-</v>
      </c>
      <c r="M160" s="97" t="str">
        <f t="shared" si="175"/>
        <v/>
      </c>
      <c r="N160" s="115" t="s">
        <v>105</v>
      </c>
      <c r="O160" s="115" t="s">
        <v>105</v>
      </c>
      <c r="P160" s="3" t="str">
        <f t="shared" si="176"/>
        <v>-</v>
      </c>
      <c r="Q160" s="45"/>
      <c r="R160" s="3" t="str">
        <f t="shared" si="164"/>
        <v>-</v>
      </c>
      <c r="S160" s="3" t="str">
        <f t="shared" si="165"/>
        <v>-</v>
      </c>
      <c r="T160" s="16" t="str">
        <f t="shared" si="166"/>
        <v>-</v>
      </c>
      <c r="U160" s="19" t="str">
        <f t="shared" si="167"/>
        <v>-</v>
      </c>
      <c r="V160" s="3" t="str">
        <f t="shared" si="168"/>
        <v>-</v>
      </c>
      <c r="W160" s="3" t="str">
        <f t="shared" si="169"/>
        <v>-</v>
      </c>
      <c r="Y160" s="3" t="str">
        <f t="shared" si="170"/>
        <v>-</v>
      </c>
      <c r="Z160" s="16" t="str">
        <f t="shared" si="171"/>
        <v>-</v>
      </c>
      <c r="AA160" s="19" t="str">
        <f t="shared" si="172"/>
        <v>-</v>
      </c>
      <c r="AB160" s="3" t="str">
        <f t="shared" si="173"/>
        <v>-</v>
      </c>
    </row>
    <row r="161" spans="1:28" ht="12.75" customHeight="1" x14ac:dyDescent="0.2">
      <c r="A161" s="35" t="s">
        <v>20</v>
      </c>
      <c r="B161" s="47" t="s">
        <v>179</v>
      </c>
      <c r="C161" s="113"/>
      <c r="D161" s="22"/>
      <c r="E161" s="113"/>
      <c r="F161" s="116"/>
      <c r="G161" s="29">
        <f t="shared" si="158"/>
        <v>0</v>
      </c>
      <c r="H161" s="29">
        <f t="shared" si="159"/>
        <v>0</v>
      </c>
      <c r="I161" s="97" t="str">
        <f t="shared" si="160"/>
        <v/>
      </c>
      <c r="J161" s="115"/>
      <c r="K161" s="115"/>
      <c r="L161" s="3" t="str">
        <f t="shared" si="174"/>
        <v>-</v>
      </c>
      <c r="M161" s="97" t="str">
        <f t="shared" si="175"/>
        <v/>
      </c>
      <c r="N161" s="115" t="s">
        <v>105</v>
      </c>
      <c r="O161" s="115" t="s">
        <v>105</v>
      </c>
      <c r="P161" s="3" t="str">
        <f t="shared" si="176"/>
        <v>-</v>
      </c>
      <c r="Q161" s="45"/>
      <c r="R161" s="3" t="str">
        <f t="shared" si="164"/>
        <v>-</v>
      </c>
      <c r="S161" s="3" t="str">
        <f t="shared" si="165"/>
        <v>-</v>
      </c>
      <c r="T161" s="16" t="str">
        <f t="shared" si="166"/>
        <v>-</v>
      </c>
      <c r="U161" s="19" t="str">
        <f t="shared" si="167"/>
        <v>-</v>
      </c>
      <c r="V161" s="3" t="str">
        <f t="shared" si="168"/>
        <v>-</v>
      </c>
      <c r="W161" s="3" t="str">
        <f t="shared" si="169"/>
        <v>-</v>
      </c>
      <c r="Y161" s="3" t="str">
        <f t="shared" si="170"/>
        <v>-</v>
      </c>
      <c r="Z161" s="16" t="str">
        <f t="shared" si="171"/>
        <v>-</v>
      </c>
      <c r="AA161" s="19" t="str">
        <f t="shared" si="172"/>
        <v>-</v>
      </c>
      <c r="AB161" s="3" t="str">
        <f t="shared" si="173"/>
        <v>-</v>
      </c>
    </row>
    <row r="162" spans="1:28" ht="12.75" customHeight="1" x14ac:dyDescent="0.2">
      <c r="A162" s="35"/>
      <c r="B162" s="47"/>
      <c r="C162" s="113"/>
      <c r="D162" s="22"/>
      <c r="E162" s="113"/>
      <c r="F162" s="116"/>
      <c r="G162" s="29">
        <f t="shared" si="158"/>
        <v>0</v>
      </c>
      <c r="H162" s="29">
        <f t="shared" si="159"/>
        <v>0</v>
      </c>
      <c r="I162" s="97" t="str">
        <f t="shared" si="160"/>
        <v/>
      </c>
      <c r="J162" s="115"/>
      <c r="K162" s="115"/>
      <c r="L162" s="3" t="str">
        <f t="shared" si="174"/>
        <v>-</v>
      </c>
      <c r="M162" s="97" t="str">
        <f t="shared" si="175"/>
        <v/>
      </c>
      <c r="N162" s="115" t="s">
        <v>105</v>
      </c>
      <c r="O162" s="115" t="s">
        <v>105</v>
      </c>
      <c r="P162" s="3" t="str">
        <f t="shared" si="176"/>
        <v>-</v>
      </c>
      <c r="Q162" s="45"/>
      <c r="R162" s="3" t="str">
        <f t="shared" si="164"/>
        <v>-</v>
      </c>
      <c r="S162" s="3" t="str">
        <f t="shared" si="165"/>
        <v>-</v>
      </c>
      <c r="T162" s="16" t="str">
        <f t="shared" si="166"/>
        <v>-</v>
      </c>
      <c r="U162" s="19" t="str">
        <f t="shared" si="167"/>
        <v>-</v>
      </c>
      <c r="V162" s="3" t="str">
        <f t="shared" si="168"/>
        <v>-</v>
      </c>
      <c r="W162" s="3" t="str">
        <f t="shared" si="169"/>
        <v>-</v>
      </c>
      <c r="Y162" s="3" t="str">
        <f t="shared" si="170"/>
        <v>-</v>
      </c>
      <c r="Z162" s="16" t="str">
        <f t="shared" si="171"/>
        <v>-</v>
      </c>
      <c r="AA162" s="19" t="str">
        <f t="shared" si="172"/>
        <v>-</v>
      </c>
      <c r="AB162" s="3" t="str">
        <f t="shared" si="173"/>
        <v>-</v>
      </c>
    </row>
    <row r="163" spans="1:28" s="21" customFormat="1" ht="12.75" customHeight="1" x14ac:dyDescent="0.2">
      <c r="A163" s="25">
        <v>15</v>
      </c>
      <c r="B163" s="48" t="s">
        <v>139</v>
      </c>
      <c r="C163" s="31">
        <f>ROUND(SUM(C155:C162),0)</f>
        <v>0</v>
      </c>
      <c r="D163" s="46"/>
      <c r="E163" s="31">
        <f>ROUND(SUM(E155:E162),0)</f>
        <v>0</v>
      </c>
      <c r="F163" s="49">
        <f>ROUND(SUM(F155:F162),0)</f>
        <v>0</v>
      </c>
      <c r="G163" s="31">
        <f>ROUND(SUM(G155:G162),0)</f>
        <v>0</v>
      </c>
      <c r="H163" s="31">
        <f>SUM(H155:H162)</f>
        <v>0</v>
      </c>
      <c r="I163" s="97"/>
      <c r="M163" s="97"/>
      <c r="R163" s="4">
        <f t="shared" ref="R163:W163" si="177">ROUND(SUM(R155:R162),0)</f>
        <v>0</v>
      </c>
      <c r="S163" s="4">
        <f t="shared" si="177"/>
        <v>0</v>
      </c>
      <c r="T163" s="17">
        <f t="shared" si="177"/>
        <v>0</v>
      </c>
      <c r="U163" s="20">
        <f t="shared" si="177"/>
        <v>0</v>
      </c>
      <c r="V163" s="4">
        <f t="shared" si="177"/>
        <v>0</v>
      </c>
      <c r="W163" s="4">
        <f t="shared" si="177"/>
        <v>0</v>
      </c>
      <c r="Y163" s="4">
        <f>ROUND(SUM(Y155:Y162),0)</f>
        <v>0</v>
      </c>
      <c r="Z163" s="17">
        <f>ROUND(SUM(Z155:Z162),0)</f>
        <v>0</v>
      </c>
      <c r="AA163" s="20">
        <f>ROUND(SUM(AA155:AA162),0)</f>
        <v>0</v>
      </c>
      <c r="AB163" s="4">
        <f>ROUND(SUM(AB155:AB162),0)</f>
        <v>0</v>
      </c>
    </row>
    <row r="164" spans="1:28" ht="12.75" customHeight="1" thickBot="1" x14ac:dyDescent="0.25">
      <c r="B164" s="1"/>
      <c r="C164" s="22"/>
      <c r="D164" s="22"/>
      <c r="E164" s="22"/>
      <c r="F164" s="32"/>
      <c r="G164" s="23"/>
      <c r="H164" s="23"/>
      <c r="I164" s="97"/>
      <c r="M164" s="97"/>
    </row>
    <row r="165" spans="1:28" ht="14.25" customHeight="1" thickBot="1" x14ac:dyDescent="0.25">
      <c r="A165" s="437" t="s">
        <v>143</v>
      </c>
      <c r="B165" s="459"/>
      <c r="C165" s="459"/>
      <c r="D165" s="459"/>
      <c r="E165" s="459"/>
      <c r="F165" s="459"/>
      <c r="G165" s="459"/>
      <c r="H165" s="460"/>
      <c r="I165" s="97"/>
      <c r="M165" s="97"/>
    </row>
    <row r="166" spans="1:28" ht="12.75" customHeight="1" x14ac:dyDescent="0.2">
      <c r="B166" s="1"/>
      <c r="C166" s="22"/>
      <c r="D166" s="22"/>
      <c r="E166" s="22"/>
      <c r="F166" s="32"/>
      <c r="G166" s="23"/>
      <c r="H166" s="23"/>
      <c r="I166" s="97"/>
      <c r="M166" s="97"/>
      <c r="R166" s="2" t="s">
        <v>98</v>
      </c>
      <c r="S166" s="2" t="s">
        <v>99</v>
      </c>
      <c r="T166" s="15" t="s">
        <v>100</v>
      </c>
      <c r="U166" s="18" t="s">
        <v>98</v>
      </c>
      <c r="V166" s="2" t="s">
        <v>99</v>
      </c>
      <c r="W166" s="2" t="s">
        <v>100</v>
      </c>
      <c r="Y166" s="2" t="s">
        <v>105</v>
      </c>
      <c r="Z166" s="15" t="s">
        <v>106</v>
      </c>
      <c r="AA166" s="18" t="s">
        <v>105</v>
      </c>
      <c r="AB166" s="2" t="s">
        <v>106</v>
      </c>
    </row>
    <row r="167" spans="1:28" ht="12.75" customHeight="1" x14ac:dyDescent="0.2">
      <c r="A167" s="36" t="s">
        <v>0</v>
      </c>
      <c r="B167" s="48" t="s">
        <v>95</v>
      </c>
      <c r="C167" s="117"/>
      <c r="E167" s="117"/>
      <c r="F167" s="117"/>
      <c r="G167" s="37">
        <f>E167+F167</f>
        <v>0</v>
      </c>
      <c r="H167" s="37">
        <f>C167-G167</f>
        <v>0</v>
      </c>
      <c r="I167" s="97" t="str">
        <f>IF(AND($C167="",$E167="",$F167=""),"",IF(AND(OR($C167&lt;&gt;"",$G167&lt;&gt;""),OR(J167="",K167="")),"Sélectionnez! -&gt;",""))</f>
        <v/>
      </c>
      <c r="J167" s="115"/>
      <c r="K167" s="115"/>
      <c r="L167" s="3" t="str">
        <f t="shared" ref="L167" si="178">IF(J167=K167,"-", "Changement de répartition")</f>
        <v>-</v>
      </c>
      <c r="M167" s="97" t="str">
        <f t="shared" ref="M167" si="179">IF(AND($C167="",$E167="",$F167=""),"",IF(AND(OR($C167&lt;&gt;"",$G167&lt;&gt;""),OR(N167="",O167="")),"Sélectionnez! -&gt;",""))</f>
        <v/>
      </c>
      <c r="N167" s="115" t="s">
        <v>105</v>
      </c>
      <c r="O167" s="115" t="s">
        <v>105</v>
      </c>
      <c r="P167" s="3" t="str">
        <f t="shared" ref="P167" si="180">IF(N167=O167,"-","Changement d'origine")</f>
        <v>-</v>
      </c>
      <c r="Q167" s="45"/>
      <c r="R167" s="4" t="str">
        <f>IF(J167="Interne",C167,"0")</f>
        <v>0</v>
      </c>
      <c r="S167" s="4" t="str">
        <f>IF(J167="Apparenté",C167,"0")</f>
        <v>0</v>
      </c>
      <c r="T167" s="17" t="str">
        <f>IF(J167="Externe",C167,"0")</f>
        <v>0</v>
      </c>
      <c r="U167" s="20" t="str">
        <f>IF(K167="Interne",G167,"0")</f>
        <v>0</v>
      </c>
      <c r="V167" s="4" t="str">
        <f>IF(K167="Apparenté",G167,"0")</f>
        <v>0</v>
      </c>
      <c r="W167" s="4" t="str">
        <f>IF(K167="Externe",G167,"0")</f>
        <v>0</v>
      </c>
      <c r="Y167" s="4">
        <f>IF($N167="Canadien",$C167,"0")</f>
        <v>0</v>
      </c>
      <c r="Z167" s="17" t="str">
        <f>IF($N167="Non-Canadien",$C167,"0")</f>
        <v>0</v>
      </c>
      <c r="AA167" s="20">
        <f>IF($O167="Canadien",$G167,"0")</f>
        <v>0</v>
      </c>
      <c r="AB167" s="4" t="str">
        <f>IF($O167="Non-Canadien",$G167,"0")</f>
        <v>0</v>
      </c>
    </row>
    <row r="168" spans="1:28" ht="32.25" customHeight="1" x14ac:dyDescent="0.2">
      <c r="A168" s="36"/>
      <c r="B168" s="275" t="s">
        <v>341</v>
      </c>
      <c r="I168" s="97"/>
      <c r="M168" s="97"/>
      <c r="Q168" s="45"/>
      <c r="R168" s="279"/>
      <c r="S168" s="279"/>
      <c r="T168" s="280"/>
      <c r="U168" s="281"/>
      <c r="V168" s="279"/>
      <c r="W168" s="279"/>
      <c r="Y168" s="279"/>
      <c r="Z168" s="280"/>
      <c r="AA168" s="281"/>
      <c r="AB168" s="279"/>
    </row>
    <row r="169" spans="1:28" ht="12.75" customHeight="1" x14ac:dyDescent="0.2">
      <c r="A169" s="36" t="s">
        <v>80</v>
      </c>
      <c r="B169" s="48" t="s">
        <v>96</v>
      </c>
      <c r="C169" s="117"/>
      <c r="E169" s="111"/>
      <c r="F169" s="286"/>
      <c r="G169" s="110">
        <f>E169+F169</f>
        <v>0</v>
      </c>
      <c r="H169" s="37">
        <f>C169-G169</f>
        <v>0</v>
      </c>
      <c r="I169" s="97" t="str">
        <f>IF(AND($C169="",$E169="",$F169=""),"",IF(AND(OR($C169&lt;&gt;"",$G169&lt;&gt;""),OR(J169="",K169="")),"Sélectionnez! -&gt;",""))</f>
        <v/>
      </c>
      <c r="J169" s="115"/>
      <c r="K169" s="115"/>
      <c r="L169" s="3" t="str">
        <f t="shared" ref="L169" si="181">IF(J169=K169,"-", "Changement de répartition")</f>
        <v>-</v>
      </c>
      <c r="M169" s="97" t="str">
        <f t="shared" ref="M169" si="182">IF(AND($C169="",$E169="",$F169=""),"",IF(AND(OR($C169&lt;&gt;"",$G169&lt;&gt;""),OR(N169="",O169="")),"Sélectionnez! -&gt;",""))</f>
        <v/>
      </c>
      <c r="N169" s="115" t="s">
        <v>105</v>
      </c>
      <c r="O169" s="115" t="s">
        <v>105</v>
      </c>
      <c r="P169" s="3" t="str">
        <f t="shared" ref="P169" si="183">IF(N169=O169,"-","Changement d'origine")</f>
        <v>-</v>
      </c>
      <c r="Q169" s="45"/>
      <c r="R169" s="4" t="str">
        <f>IF(J169="Interne",C169,"0")</f>
        <v>0</v>
      </c>
      <c r="S169" s="4" t="str">
        <f>IF(J169="Apparenté",C169,"0")</f>
        <v>0</v>
      </c>
      <c r="T169" s="17" t="str">
        <f>IF(J169="Externe",C169,"0")</f>
        <v>0</v>
      </c>
      <c r="U169" s="20" t="str">
        <f>IF(K169="Interne",G169,"0")</f>
        <v>0</v>
      </c>
      <c r="V169" s="4" t="str">
        <f>IF(K169="Apparenté",G169,"0")</f>
        <v>0</v>
      </c>
      <c r="W169" s="4" t="str">
        <f>IF(K169="Externe",G169,"0")</f>
        <v>0</v>
      </c>
      <c r="Y169" s="4">
        <f>IF($N169="Canadien",$C169,"0")</f>
        <v>0</v>
      </c>
      <c r="Z169" s="17" t="str">
        <f>IF($N169="Non-Canadien",$C169,"0")</f>
        <v>0</v>
      </c>
      <c r="AA169" s="20">
        <f>IF($O169="Canadien",$G169,"0")</f>
        <v>0</v>
      </c>
      <c r="AB169" s="4" t="str">
        <f>IF($O169="Non-Canadien",$G169,"0")</f>
        <v>0</v>
      </c>
    </row>
    <row r="170" spans="1:28" ht="66" customHeight="1" x14ac:dyDescent="0.2">
      <c r="A170" s="253"/>
      <c r="B170" s="276" t="s">
        <v>298</v>
      </c>
      <c r="I170" s="97"/>
      <c r="M170" s="97"/>
      <c r="Q170" s="45"/>
      <c r="R170" s="306"/>
      <c r="S170" s="306"/>
      <c r="T170" s="306"/>
      <c r="U170" s="306"/>
      <c r="V170" s="306"/>
      <c r="W170" s="306"/>
      <c r="Y170" s="306"/>
      <c r="Z170" s="306"/>
      <c r="AA170" s="306"/>
      <c r="AB170" s="306"/>
    </row>
    <row r="171" spans="1:28" ht="12" customHeight="1" thickBot="1" x14ac:dyDescent="0.25">
      <c r="A171" s="38"/>
      <c r="B171" s="1"/>
    </row>
    <row r="172" spans="1:28" ht="12" customHeight="1" x14ac:dyDescent="0.2">
      <c r="A172" s="112"/>
      <c r="B172" s="346" t="s">
        <v>316</v>
      </c>
      <c r="C172" s="109">
        <f>ROUND(C20+C30+C38+C53+C66+C76+C88+C95+C101+C116+C131+C147+C163+C167+C169,0)</f>
        <v>0</v>
      </c>
      <c r="D172" s="101"/>
      <c r="E172" s="109">
        <f>ROUND(E20+E30+E38+E53+E66+E76+E88+E95+E101+E116+E131+E147+E163+E167+E169,0)</f>
        <v>0</v>
      </c>
      <c r="F172" s="109">
        <f>ROUND(F20+F30+F38+F53+F66+F76+F88+F95+F101+F116+F131+F147+F163+F167+F169,0)</f>
        <v>0</v>
      </c>
      <c r="G172" s="109">
        <f>ROUND(G20+G30+G38+G53+G66+G76+G88+G95+G101+G116+G131+G147+G163+G167+G169,0)</f>
        <v>0</v>
      </c>
      <c r="H172" s="109">
        <f>ROUND(H20+H30+H38+H53+H66+H76+H88+H95+H101+H116+H131+H147+H163+H167+H169,0)</f>
        <v>0</v>
      </c>
      <c r="I172" s="21"/>
      <c r="J172" s="21"/>
      <c r="K172" s="21"/>
      <c r="L172" s="21"/>
      <c r="M172" s="21"/>
      <c r="N172" s="21"/>
      <c r="O172" s="21"/>
      <c r="P172" s="21"/>
      <c r="Q172" s="21"/>
      <c r="R172" s="309" t="s">
        <v>98</v>
      </c>
      <c r="S172" s="310" t="s">
        <v>99</v>
      </c>
      <c r="T172" s="311" t="s">
        <v>100</v>
      </c>
      <c r="U172" s="309" t="s">
        <v>98</v>
      </c>
      <c r="V172" s="310" t="s">
        <v>99</v>
      </c>
      <c r="W172" s="311" t="s">
        <v>100</v>
      </c>
      <c r="Y172" s="309" t="s">
        <v>105</v>
      </c>
      <c r="Z172" s="311" t="s">
        <v>106</v>
      </c>
      <c r="AA172" s="309" t="s">
        <v>105</v>
      </c>
      <c r="AB172" s="311" t="s">
        <v>106</v>
      </c>
    </row>
    <row r="173" spans="1:28" s="21" customFormat="1" ht="13.5" thickBot="1" x14ac:dyDescent="0.25">
      <c r="A173" s="308"/>
      <c r="B173" s="307"/>
      <c r="C173" s="305"/>
      <c r="D173" s="305"/>
      <c r="E173" s="305"/>
      <c r="F173" s="305"/>
      <c r="G173" s="305"/>
      <c r="H173" s="305"/>
      <c r="R173" s="266">
        <f t="shared" ref="R173:W173" si="184">ROUND(R169+R167+R163+R147+R131+R116+R101+R95+R88+R76+R66+R53+R38+R30+R20,0)</f>
        <v>0</v>
      </c>
      <c r="S173" s="267">
        <f t="shared" si="184"/>
        <v>0</v>
      </c>
      <c r="T173" s="268">
        <f t="shared" si="184"/>
        <v>0</v>
      </c>
      <c r="U173" s="266">
        <f t="shared" si="184"/>
        <v>0</v>
      </c>
      <c r="V173" s="267">
        <f t="shared" si="184"/>
        <v>0</v>
      </c>
      <c r="W173" s="268">
        <f t="shared" si="184"/>
        <v>0</v>
      </c>
      <c r="X173" s="78"/>
      <c r="Y173" s="266">
        <f>ROUND(Y169+Y167+Y163+Y147+Y131+Y116+Y101+Y95+Y88+Y76+Y66+Y53+Y38+Y30+Y20,0)</f>
        <v>0</v>
      </c>
      <c r="Z173" s="268">
        <f>ROUND(Z169+Z167+Z163+Z147+Z131+Z116+Z101+Z95+Z88+Z76+Z66+Z53+Z38+Z30+Z20,0)</f>
        <v>0</v>
      </c>
      <c r="AA173" s="266">
        <f>ROUND(AA169+AA167+AA163+AA147+AA131+AA116+AA101+AA95+AA88+AA76+AA66+AA53+AA38+AA30+AA20,0)</f>
        <v>0</v>
      </c>
      <c r="AB173" s="268">
        <f>ROUND(AB169+AB167+AB163+AB147+AB131+AB116+AB101+AB95+AB88+AB76+AB66+AB53+AB38+AB30+AB20,0)</f>
        <v>0</v>
      </c>
    </row>
    <row r="174" spans="1:28" s="21" customFormat="1" ht="12.75" x14ac:dyDescent="0.2">
      <c r="A174" s="36" t="s">
        <v>4</v>
      </c>
      <c r="B174" s="347" t="s">
        <v>318</v>
      </c>
      <c r="C174" s="117"/>
      <c r="D174" s="33"/>
      <c r="E174" s="111"/>
      <c r="F174" s="111"/>
      <c r="G174" s="111">
        <f>C174</f>
        <v>0</v>
      </c>
      <c r="H174" s="111"/>
      <c r="I174" s="8"/>
      <c r="J174" s="8"/>
      <c r="K174" s="8"/>
      <c r="L174" s="8"/>
      <c r="M174" s="8"/>
      <c r="N174" s="8"/>
      <c r="O174" s="8"/>
      <c r="P174" s="8"/>
      <c r="Q174" s="8"/>
      <c r="R174" s="306"/>
      <c r="S174" s="306"/>
      <c r="T174" s="306"/>
      <c r="U174" s="306"/>
      <c r="V174" s="306"/>
      <c r="W174" s="306"/>
      <c r="X174" s="78"/>
      <c r="Y174" s="306"/>
      <c r="Z174" s="306"/>
      <c r="AA174" s="306"/>
      <c r="AB174" s="306"/>
    </row>
    <row r="175" spans="1:28" s="21" customFormat="1" ht="12.75" x14ac:dyDescent="0.2">
      <c r="A175" s="253"/>
      <c r="B175" s="118"/>
      <c r="C175" s="33"/>
      <c r="D175" s="33"/>
      <c r="E175" s="33"/>
      <c r="F175" s="33"/>
      <c r="G175" s="33"/>
      <c r="H175" s="33"/>
      <c r="I175" s="8"/>
      <c r="J175" s="8"/>
      <c r="K175" s="8"/>
      <c r="L175" s="8"/>
      <c r="M175" s="8"/>
      <c r="N175" s="8"/>
      <c r="O175" s="8"/>
      <c r="P175" s="8"/>
      <c r="Q175" s="8"/>
      <c r="R175" s="306"/>
      <c r="S175" s="306"/>
      <c r="T175" s="306"/>
      <c r="U175" s="306"/>
      <c r="V175" s="306"/>
      <c r="W175" s="306"/>
      <c r="X175" s="78"/>
      <c r="Y175" s="306"/>
      <c r="Z175" s="306"/>
      <c r="AA175" s="306"/>
      <c r="AB175" s="306"/>
    </row>
    <row r="176" spans="1:28" s="21" customFormat="1" ht="12.75" x14ac:dyDescent="0.2">
      <c r="A176" s="112"/>
      <c r="B176" s="346" t="s">
        <v>320</v>
      </c>
      <c r="C176" s="109">
        <f>C172+C174</f>
        <v>0</v>
      </c>
      <c r="D176" s="101"/>
      <c r="E176" s="109">
        <f>E172+E174</f>
        <v>0</v>
      </c>
      <c r="F176" s="109">
        <f>F172+F174</f>
        <v>0</v>
      </c>
      <c r="G176" s="109">
        <f>G172+G174</f>
        <v>0</v>
      </c>
      <c r="H176" s="109">
        <f>H172+H174</f>
        <v>0</v>
      </c>
      <c r="I176" s="8"/>
      <c r="J176" s="8"/>
      <c r="K176" s="8"/>
      <c r="L176" s="8"/>
      <c r="M176" s="8"/>
      <c r="N176" s="8"/>
      <c r="O176" s="8"/>
      <c r="P176" s="8"/>
      <c r="Q176" s="8"/>
      <c r="R176" s="306"/>
      <c r="S176" s="306"/>
      <c r="T176" s="306"/>
      <c r="U176" s="306"/>
      <c r="V176" s="306"/>
      <c r="W176" s="306"/>
      <c r="X176" s="78"/>
      <c r="Y176" s="306"/>
      <c r="Z176" s="306"/>
      <c r="AA176" s="306"/>
      <c r="AB176" s="306"/>
    </row>
    <row r="177" spans="1:28" ht="12.75" customHeight="1" x14ac:dyDescent="0.2">
      <c r="Y177" s="8"/>
      <c r="Z177" s="8"/>
      <c r="AA177" s="8"/>
      <c r="AB177" s="8"/>
    </row>
    <row r="178" spans="1:28" ht="12.75" customHeight="1" x14ac:dyDescent="0.2">
      <c r="A178" s="424" t="s">
        <v>258</v>
      </c>
      <c r="B178" s="425"/>
      <c r="C178" s="425"/>
      <c r="D178" s="425"/>
      <c r="E178" s="425"/>
      <c r="F178" s="425"/>
      <c r="G178" s="425"/>
      <c r="H178" s="425"/>
      <c r="I178" s="425"/>
      <c r="J178" s="425"/>
      <c r="K178" s="425"/>
      <c r="L178" s="425"/>
      <c r="M178" s="425"/>
      <c r="N178" s="425"/>
      <c r="O178" s="425"/>
      <c r="P178" s="426"/>
      <c r="Q178" s="45"/>
    </row>
    <row r="179" spans="1:28" ht="11.25" customHeight="1" thickBot="1" x14ac:dyDescent="0.25">
      <c r="B179" s="44"/>
      <c r="R179" s="45"/>
      <c r="S179" s="45"/>
      <c r="T179" s="45"/>
      <c r="U179" s="45"/>
      <c r="V179" s="45"/>
      <c r="W179" s="45"/>
      <c r="Y179" s="45"/>
      <c r="Z179" s="45"/>
      <c r="AA179" s="45"/>
      <c r="AB179" s="45"/>
    </row>
    <row r="180" spans="1:28" ht="17.25" customHeight="1" thickBot="1" x14ac:dyDescent="0.25">
      <c r="B180" s="396" t="s">
        <v>331</v>
      </c>
      <c r="C180" s="455"/>
      <c r="D180" s="398"/>
      <c r="E180" s="398"/>
      <c r="F180" s="398"/>
      <c r="G180" s="398"/>
      <c r="H180" s="399"/>
      <c r="I180" s="11"/>
      <c r="J180" s="122"/>
      <c r="K180" s="122"/>
      <c r="L180" s="122"/>
      <c r="M180" s="122"/>
      <c r="N180" s="122"/>
      <c r="O180" s="122"/>
      <c r="P180" s="122"/>
      <c r="Q180" s="122"/>
    </row>
    <row r="181" spans="1:28" s="122" customFormat="1" ht="34.5" customHeight="1" x14ac:dyDescent="0.2">
      <c r="A181" s="24"/>
      <c r="B181" s="300" t="s">
        <v>296</v>
      </c>
      <c r="C181" s="357" t="s">
        <v>332</v>
      </c>
      <c r="D181" s="32"/>
      <c r="E181" s="384"/>
      <c r="F181" s="384"/>
      <c r="G181" s="385" t="s">
        <v>328</v>
      </c>
      <c r="H181" s="386" t="s">
        <v>329</v>
      </c>
      <c r="J181" s="11"/>
      <c r="U181" s="11"/>
      <c r="V181" s="11"/>
      <c r="W181" s="11"/>
      <c r="X181" s="11"/>
    </row>
    <row r="182" spans="1:28" s="122" customFormat="1" ht="12.95" customHeight="1" x14ac:dyDescent="0.2">
      <c r="A182" s="24"/>
      <c r="B182" s="277" t="s">
        <v>306</v>
      </c>
      <c r="C182" s="269"/>
      <c r="D182" s="34"/>
      <c r="E182" s="22"/>
      <c r="F182" s="22"/>
      <c r="G182" s="302"/>
      <c r="H182" s="353">
        <f>C182-G182</f>
        <v>0</v>
      </c>
      <c r="J182" s="11"/>
      <c r="V182" s="11"/>
      <c r="W182" s="11"/>
      <c r="X182" s="11"/>
      <c r="Y182" s="11"/>
    </row>
    <row r="183" spans="1:28" s="122" customFormat="1" ht="12.95" customHeight="1" thickBot="1" x14ac:dyDescent="0.25">
      <c r="A183" s="24"/>
      <c r="B183" s="278" t="s">
        <v>306</v>
      </c>
      <c r="C183" s="270"/>
      <c r="D183" s="34"/>
      <c r="E183" s="22"/>
      <c r="F183" s="22"/>
      <c r="G183" s="303"/>
      <c r="H183" s="354">
        <f>C183-G183</f>
        <v>0</v>
      </c>
      <c r="J183" s="11"/>
      <c r="V183" s="11"/>
      <c r="W183" s="11"/>
      <c r="X183" s="11"/>
      <c r="Y183" s="11"/>
    </row>
    <row r="184" spans="1:28" s="122" customFormat="1" ht="12.75" customHeight="1" thickBot="1" x14ac:dyDescent="0.25">
      <c r="B184" s="318" t="s">
        <v>322</v>
      </c>
      <c r="C184" s="319">
        <f>C182+C183</f>
        <v>0</v>
      </c>
      <c r="D184" s="305"/>
      <c r="E184" s="313"/>
      <c r="F184" s="313"/>
      <c r="G184" s="304">
        <f>G182+G183</f>
        <v>0</v>
      </c>
      <c r="H184" s="301">
        <f>H182+H183</f>
        <v>0</v>
      </c>
      <c r="M184" s="11"/>
      <c r="V184" s="11"/>
      <c r="W184" s="11"/>
      <c r="X184" s="11"/>
      <c r="Y184" s="11"/>
    </row>
    <row r="185" spans="1:28" s="122" customFormat="1" ht="12.75" customHeight="1" x14ac:dyDescent="0.2">
      <c r="A185" s="24"/>
      <c r="B185" s="39"/>
      <c r="C185" s="33"/>
      <c r="D185" s="33"/>
      <c r="E185" s="33"/>
      <c r="F185" s="33"/>
      <c r="G185" s="34"/>
      <c r="H185" s="34"/>
      <c r="I185" s="8"/>
      <c r="J185" s="8"/>
      <c r="K185" s="8"/>
      <c r="L185" s="8"/>
      <c r="M185" s="11"/>
      <c r="N185" s="8"/>
      <c r="O185" s="8"/>
      <c r="P185" s="8"/>
      <c r="Q185" s="8"/>
      <c r="Y185" s="11"/>
      <c r="Z185" s="11"/>
      <c r="AA185" s="11"/>
      <c r="AB185" s="11"/>
    </row>
    <row r="186" spans="1:28" ht="12" customHeight="1" x14ac:dyDescent="0.2">
      <c r="B186" s="358" t="s">
        <v>321</v>
      </c>
      <c r="C186" s="109">
        <f>C176+C184</f>
        <v>0</v>
      </c>
      <c r="D186" s="356"/>
      <c r="E186" s="305"/>
      <c r="F186" s="305"/>
      <c r="G186" s="109">
        <f>G176+G184</f>
        <v>0</v>
      </c>
      <c r="H186" s="109">
        <f>H176+H184</f>
        <v>0</v>
      </c>
      <c r="L186" s="11"/>
      <c r="M186" s="8"/>
      <c r="X186" s="11"/>
      <c r="AB186" s="8"/>
    </row>
    <row r="190" spans="1:28" ht="12" customHeight="1" x14ac:dyDescent="0.2">
      <c r="A190" s="393" t="s">
        <v>347</v>
      </c>
    </row>
    <row r="203" spans="10:15" ht="12" hidden="1" customHeight="1" x14ac:dyDescent="0.2">
      <c r="J203" s="12" t="s">
        <v>98</v>
      </c>
      <c r="K203" s="12" t="s">
        <v>98</v>
      </c>
      <c r="N203" s="12" t="s">
        <v>105</v>
      </c>
      <c r="O203" s="12" t="s">
        <v>105</v>
      </c>
    </row>
    <row r="204" spans="10:15" ht="12" hidden="1" customHeight="1" x14ac:dyDescent="0.2">
      <c r="J204" s="12" t="s">
        <v>99</v>
      </c>
      <c r="K204" s="12" t="s">
        <v>99</v>
      </c>
      <c r="N204" s="12" t="s">
        <v>106</v>
      </c>
      <c r="O204" s="12" t="s">
        <v>106</v>
      </c>
    </row>
    <row r="205" spans="10:15" ht="12" hidden="1" customHeight="1" x14ac:dyDescent="0.2">
      <c r="J205" s="12" t="s">
        <v>100</v>
      </c>
      <c r="K205" s="12" t="s">
        <v>100</v>
      </c>
      <c r="N205" s="12" t="s">
        <v>323</v>
      </c>
      <c r="O205" s="12" t="s">
        <v>324</v>
      </c>
    </row>
    <row r="206" spans="10:15" ht="12" hidden="1" customHeight="1" x14ac:dyDescent="0.2">
      <c r="J206" s="12" t="s">
        <v>323</v>
      </c>
      <c r="K206" s="12" t="s">
        <v>324</v>
      </c>
    </row>
  </sheetData>
  <mergeCells count="37">
    <mergeCell ref="B180:H180"/>
    <mergeCell ref="A154:P154"/>
    <mergeCell ref="A178:P178"/>
    <mergeCell ref="B158:P158"/>
    <mergeCell ref="B55:H55"/>
    <mergeCell ref="A118:H118"/>
    <mergeCell ref="A165:H165"/>
    <mergeCell ref="B103:H103"/>
    <mergeCell ref="A151:H151"/>
    <mergeCell ref="B153:H153"/>
    <mergeCell ref="A121:P121"/>
    <mergeCell ref="B133:H133"/>
    <mergeCell ref="B120:H120"/>
    <mergeCell ref="B68:H68"/>
    <mergeCell ref="B78:H78"/>
    <mergeCell ref="B97:H97"/>
    <mergeCell ref="B90:H90"/>
    <mergeCell ref="A110:P110"/>
    <mergeCell ref="A11:P11"/>
    <mergeCell ref="A18:P18"/>
    <mergeCell ref="A9:P9"/>
    <mergeCell ref="B16:H16"/>
    <mergeCell ref="A14:H14"/>
    <mergeCell ref="A10:P10"/>
    <mergeCell ref="B42:H42"/>
    <mergeCell ref="B44:P44"/>
    <mergeCell ref="B22:H22"/>
    <mergeCell ref="A40:H40"/>
    <mergeCell ref="A23:P23"/>
    <mergeCell ref="A41:P41"/>
    <mergeCell ref="B32:H32"/>
    <mergeCell ref="Y15:Z15"/>
    <mergeCell ref="AA15:AB15"/>
    <mergeCell ref="R14:W14"/>
    <mergeCell ref="Y14:AB14"/>
    <mergeCell ref="U15:W15"/>
    <mergeCell ref="R15:T15"/>
  </mergeCells>
  <phoneticPr fontId="0" type="noConversion"/>
  <dataValidations count="7">
    <dataValidation type="whole" allowBlank="1" showInputMessage="1" showErrorMessage="1" promptTitle="Imprévus" prompt="Voir commentaire" sqref="E170:G170"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u devis" sqref="J17 J111:J115 J104:J109 J24:J29 J33:J37 J43 J45:J52 J56:J65 J69:J75 J79:J87 J91:J94 J98:J100 J19 J122:J130 J134:J146 J155:J157 J159:J162 J167 J169" xr:uid="{6B001151-38DE-4718-B134-07AB597C6311}">
      <formula1>$J$203:$J$206</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7 K111:K115 K104:K109 K24:K29 K33:K37 K43 K45:K52 K56:K65 K69:K75 K79:K87 K91:K94 K98:K100 K19 K122:K130 K134:K146 K155:K157 K159:K162 K167 K169" xr:uid="{19CE1207-60FE-472B-AA24-50D7B6854642}">
      <formula1>$K$203:$K$206</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7 N111:N115 N104:N109 N24:N29 N33:N37 N43 N45:N52 N56:N65 N69:N75 N79:N87 N91:N94 N98:N100 N19 N122:N130 N134:N146 N155:N157 N159:N162 N167 N169" xr:uid="{CDCC8C6D-67D9-476F-AFEC-6C53DEA8BA1C}">
      <formula1>$N$203:$N$205</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7 O111:O115 O104:O109 O24:O29 O33:O37 O43 O45:O52 O56:O65 O69:O75 O79:O87 O91:O94 O98:O100 O19 O122:O130 O134:O146 O155:O157 O159:O162 O167 O169" xr:uid="{03DD46D9-396D-4498-97E0-23CACB736978}">
      <formula1>$O$203:$O$205</formula1>
    </dataValidation>
    <dataValidation type="whole" allowBlank="1" showInputMessage="1" showErrorMessage="1" promptTitle="Imprévus" prompt="Voir la note dans la boîte bleue sous &quot;Imprévus&quot;." sqref="E169 G169" xr:uid="{536B7337-C96F-49FE-80F9-3B485AADED70}">
      <formula1>0</formula1>
      <formula2>0</formula2>
    </dataValidation>
    <dataValidation allowBlank="1" showInputMessage="1" showErrorMessage="1" promptTitle="Imprévus" prompt="Voir la note dans la boîte bleue sous &quot;Imprévus&quot;." sqref="F169" xr:uid="{D7E5B5A9-B81E-4380-810C-7C224A3F4EB4}"/>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79"/>
  <sheetViews>
    <sheetView showGridLines="0" zoomScaleNormal="100" workbookViewId="0">
      <selection activeCell="A51" sqref="A51"/>
    </sheetView>
  </sheetViews>
  <sheetFormatPr baseColWidth="10" defaultColWidth="11.42578125" defaultRowHeight="12" x14ac:dyDescent="0.2"/>
  <cols>
    <col min="1" max="1" width="8.7109375" style="63" customWidth="1"/>
    <col min="2" max="2" width="61.42578125" style="63" customWidth="1"/>
    <col min="3" max="3" width="12.42578125" style="63" customWidth="1"/>
    <col min="4" max="4" width="32" style="63" customWidth="1"/>
    <col min="5" max="5" width="95.5703125" style="63" customWidth="1"/>
    <col min="6" max="6" width="11.85546875" style="63" customWidth="1"/>
    <col min="7" max="10" width="9.7109375" style="63" customWidth="1"/>
    <col min="11" max="11" width="10.140625" style="63" customWidth="1"/>
    <col min="12" max="16384" width="11.42578125" style="63"/>
  </cols>
  <sheetData>
    <row r="1" spans="1:5" x14ac:dyDescent="0.2">
      <c r="A1" s="202"/>
      <c r="B1" s="202"/>
      <c r="C1" s="202"/>
      <c r="D1" s="202"/>
      <c r="E1" s="202"/>
    </row>
    <row r="2" spans="1:5" ht="12.75" x14ac:dyDescent="0.2">
      <c r="E2" s="198" t="s">
        <v>344</v>
      </c>
    </row>
    <row r="3" spans="1:5" ht="11.45" customHeight="1" x14ac:dyDescent="0.2">
      <c r="E3" s="198" t="s">
        <v>346</v>
      </c>
    </row>
    <row r="4" spans="1:5" ht="11.45" customHeight="1" x14ac:dyDescent="0.2">
      <c r="E4" s="198" t="s">
        <v>253</v>
      </c>
    </row>
    <row r="5" spans="1:5" ht="11.45" customHeight="1" x14ac:dyDescent="0.2"/>
    <row r="6" spans="1:5" ht="11.45" customHeight="1" x14ac:dyDescent="0.2"/>
    <row r="7" spans="1:5" s="8" customFormat="1" ht="15.75" customHeight="1" x14ac:dyDescent="0.2">
      <c r="B7" s="198" t="s">
        <v>313</v>
      </c>
      <c r="C7" s="120" t="str">
        <f>'Détail des coûts'!G3</f>
        <v>-</v>
      </c>
      <c r="D7" s="120"/>
      <c r="E7" s="89"/>
    </row>
    <row r="8" spans="1:5" s="8" customFormat="1" ht="15.75" customHeight="1" x14ac:dyDescent="0.2">
      <c r="B8" s="198" t="s">
        <v>198</v>
      </c>
      <c r="C8" s="120" t="str">
        <f>'Détail des coûts'!G4</f>
        <v>-</v>
      </c>
      <c r="D8" s="120"/>
      <c r="E8" s="89"/>
    </row>
    <row r="9" spans="1:5" s="8" customFormat="1" ht="15.75" customHeight="1" x14ac:dyDescent="0.2">
      <c r="B9" s="198" t="s">
        <v>199</v>
      </c>
      <c r="C9" s="120" t="str">
        <f>'Détail des coûts'!G5</f>
        <v>-</v>
      </c>
      <c r="D9" s="120"/>
      <c r="E9" s="89"/>
    </row>
    <row r="10" spans="1:5" s="8" customFormat="1" ht="15.75" customHeight="1" x14ac:dyDescent="0.2">
      <c r="B10" s="198" t="s">
        <v>81</v>
      </c>
      <c r="C10" s="120" t="str">
        <f>'Détail des coûts'!G6</f>
        <v>-</v>
      </c>
      <c r="D10" s="120"/>
      <c r="E10" s="89"/>
    </row>
    <row r="11" spans="1:5" s="1" customFormat="1" ht="15.75" customHeight="1" x14ac:dyDescent="0.2">
      <c r="A11" s="65"/>
      <c r="B11" s="52" t="s">
        <v>1</v>
      </c>
      <c r="C11" s="52"/>
      <c r="D11" s="66"/>
    </row>
    <row r="12" spans="1:5" s="8" customFormat="1" ht="12.75" x14ac:dyDescent="0.2">
      <c r="A12" s="21" t="s">
        <v>257</v>
      </c>
      <c r="C12" s="21"/>
      <c r="D12" s="72"/>
    </row>
    <row r="13" spans="1:5" s="1" customFormat="1" x14ac:dyDescent="0.2"/>
    <row r="14" spans="1:5" s="211" customFormat="1" ht="24" x14ac:dyDescent="0.2">
      <c r="A14" s="209" t="s">
        <v>82</v>
      </c>
      <c r="B14" s="209" t="s">
        <v>2</v>
      </c>
      <c r="C14" s="210" t="s">
        <v>144</v>
      </c>
      <c r="D14" s="210" t="s">
        <v>303</v>
      </c>
      <c r="E14" s="210" t="s">
        <v>145</v>
      </c>
    </row>
    <row r="15" spans="1:5" s="70" customFormat="1" ht="15" customHeight="1" x14ac:dyDescent="0.2">
      <c r="A15" s="283" t="s">
        <v>304</v>
      </c>
      <c r="B15" s="102"/>
      <c r="C15" s="68"/>
      <c r="D15" s="69"/>
      <c r="E15" s="102"/>
    </row>
    <row r="16" spans="1:5" s="70" customFormat="1" ht="15" customHeight="1" x14ac:dyDescent="0.2">
      <c r="A16" s="67"/>
      <c r="B16" s="102"/>
      <c r="C16" s="68"/>
      <c r="D16" s="69"/>
      <c r="E16" s="102"/>
    </row>
    <row r="17" spans="1:5" s="70" customFormat="1" ht="15" customHeight="1" x14ac:dyDescent="0.2">
      <c r="A17" s="67"/>
      <c r="B17" s="102"/>
      <c r="C17" s="68"/>
      <c r="D17" s="69"/>
      <c r="E17" s="102"/>
    </row>
    <row r="18" spans="1:5" s="70" customFormat="1" ht="15" customHeight="1" x14ac:dyDescent="0.2">
      <c r="A18" s="67"/>
      <c r="B18" s="102"/>
      <c r="C18" s="68"/>
      <c r="D18" s="69"/>
      <c r="E18" s="102"/>
    </row>
    <row r="19" spans="1:5" s="70" customFormat="1" ht="15" customHeight="1" x14ac:dyDescent="0.2">
      <c r="A19" s="67"/>
      <c r="B19" s="102"/>
      <c r="C19" s="68"/>
      <c r="D19" s="69"/>
      <c r="E19" s="102"/>
    </row>
    <row r="20" spans="1:5" s="70" customFormat="1" ht="15" customHeight="1" x14ac:dyDescent="0.2">
      <c r="A20" s="67"/>
      <c r="B20" s="102"/>
      <c r="C20" s="68"/>
      <c r="D20" s="69"/>
      <c r="E20" s="102"/>
    </row>
    <row r="21" spans="1:5" s="70" customFormat="1" ht="15" customHeight="1" x14ac:dyDescent="0.2">
      <c r="A21" s="67"/>
      <c r="B21" s="102"/>
      <c r="C21" s="68"/>
      <c r="D21" s="69"/>
      <c r="E21" s="102"/>
    </row>
    <row r="22" spans="1:5" s="70" customFormat="1" ht="15" customHeight="1" x14ac:dyDescent="0.2">
      <c r="A22" s="67"/>
      <c r="B22" s="102"/>
      <c r="C22" s="68"/>
      <c r="D22" s="69"/>
      <c r="E22" s="102"/>
    </row>
    <row r="23" spans="1:5" s="70" customFormat="1" ht="15" customHeight="1" x14ac:dyDescent="0.2">
      <c r="A23" s="67"/>
      <c r="B23" s="102"/>
      <c r="C23" s="68"/>
      <c r="D23" s="69"/>
      <c r="E23" s="102"/>
    </row>
    <row r="24" spans="1:5" s="70" customFormat="1" ht="15" customHeight="1" x14ac:dyDescent="0.2">
      <c r="A24" s="67"/>
      <c r="B24" s="102"/>
      <c r="C24" s="68"/>
      <c r="D24" s="69"/>
      <c r="E24" s="102"/>
    </row>
    <row r="25" spans="1:5" s="70" customFormat="1" ht="15" customHeight="1" x14ac:dyDescent="0.2">
      <c r="A25" s="67"/>
      <c r="B25" s="102"/>
      <c r="C25" s="68"/>
      <c r="D25" s="69"/>
      <c r="E25" s="102"/>
    </row>
    <row r="26" spans="1:5" s="70" customFormat="1" ht="15" customHeight="1" x14ac:dyDescent="0.2">
      <c r="A26" s="67"/>
      <c r="B26" s="102"/>
      <c r="C26" s="68"/>
      <c r="D26" s="69"/>
      <c r="E26" s="102"/>
    </row>
    <row r="27" spans="1:5" s="70" customFormat="1" ht="15" customHeight="1" x14ac:dyDescent="0.2">
      <c r="A27" s="67"/>
      <c r="B27" s="102"/>
      <c r="C27" s="68"/>
      <c r="D27" s="69"/>
      <c r="E27" s="102"/>
    </row>
    <row r="28" spans="1:5" s="70" customFormat="1" ht="15" customHeight="1" x14ac:dyDescent="0.2">
      <c r="A28" s="67"/>
      <c r="B28" s="102"/>
      <c r="C28" s="68"/>
      <c r="D28" s="69"/>
      <c r="E28" s="102"/>
    </row>
    <row r="29" spans="1:5" s="70" customFormat="1" ht="15" customHeight="1" x14ac:dyDescent="0.2">
      <c r="A29" s="67"/>
      <c r="B29" s="102"/>
      <c r="C29" s="68"/>
      <c r="D29" s="69"/>
      <c r="E29" s="102"/>
    </row>
    <row r="30" spans="1:5" s="70" customFormat="1" ht="15" customHeight="1" x14ac:dyDescent="0.2">
      <c r="A30" s="67"/>
      <c r="B30" s="102"/>
      <c r="C30" s="71"/>
      <c r="D30" s="69"/>
      <c r="E30" s="102"/>
    </row>
    <row r="31" spans="1:5" s="70" customFormat="1" ht="15" customHeight="1" x14ac:dyDescent="0.2">
      <c r="A31" s="67"/>
      <c r="B31" s="102"/>
      <c r="C31" s="71"/>
      <c r="D31" s="69"/>
      <c r="E31" s="102"/>
    </row>
    <row r="32" spans="1:5" s="70" customFormat="1" ht="15" customHeight="1" x14ac:dyDescent="0.2">
      <c r="A32" s="67"/>
      <c r="B32" s="102"/>
      <c r="C32" s="71"/>
      <c r="D32" s="69"/>
      <c r="E32" s="102"/>
    </row>
    <row r="33" spans="1:5" s="70" customFormat="1" ht="15" customHeight="1" x14ac:dyDescent="0.2">
      <c r="A33" s="67"/>
      <c r="B33" s="102"/>
      <c r="C33" s="71"/>
      <c r="D33" s="69"/>
      <c r="E33" s="102"/>
    </row>
    <row r="34" spans="1:5" s="70" customFormat="1" ht="15" customHeight="1" x14ac:dyDescent="0.2">
      <c r="A34" s="67"/>
      <c r="B34" s="102"/>
      <c r="C34" s="71"/>
      <c r="D34" s="69"/>
      <c r="E34" s="102"/>
    </row>
    <row r="35" spans="1:5" s="70" customFormat="1" ht="15" customHeight="1" x14ac:dyDescent="0.2">
      <c r="A35" s="67"/>
      <c r="B35" s="102"/>
      <c r="C35" s="71"/>
      <c r="D35" s="69"/>
      <c r="E35" s="102"/>
    </row>
    <row r="36" spans="1:5" s="70" customFormat="1" ht="15" customHeight="1" x14ac:dyDescent="0.2">
      <c r="A36" s="67"/>
      <c r="B36" s="102"/>
      <c r="C36" s="71"/>
      <c r="D36" s="69"/>
      <c r="E36" s="102"/>
    </row>
    <row r="37" spans="1:5" s="70" customFormat="1" ht="15" customHeight="1" x14ac:dyDescent="0.2">
      <c r="A37" s="67"/>
      <c r="B37" s="102"/>
      <c r="C37" s="71"/>
      <c r="D37" s="69"/>
      <c r="E37" s="102"/>
    </row>
    <row r="38" spans="1:5" s="70" customFormat="1" ht="15" customHeight="1" x14ac:dyDescent="0.2">
      <c r="A38" s="67"/>
      <c r="B38" s="102"/>
      <c r="C38" s="71"/>
      <c r="D38" s="69"/>
      <c r="E38" s="102"/>
    </row>
    <row r="39" spans="1:5" s="70" customFormat="1" ht="15" customHeight="1" x14ac:dyDescent="0.2">
      <c r="A39" s="67"/>
      <c r="B39" s="102"/>
      <c r="C39" s="71"/>
      <c r="D39" s="69"/>
      <c r="E39" s="102"/>
    </row>
    <row r="40" spans="1:5" s="70" customFormat="1" ht="15" customHeight="1" x14ac:dyDescent="0.2">
      <c r="A40" s="67"/>
      <c r="B40" s="102"/>
      <c r="C40" s="71"/>
      <c r="D40" s="69"/>
      <c r="E40" s="102"/>
    </row>
    <row r="41" spans="1:5" s="70" customFormat="1" ht="15" customHeight="1" x14ac:dyDescent="0.2">
      <c r="A41" s="67"/>
      <c r="B41" s="102"/>
      <c r="C41" s="71"/>
      <c r="D41" s="69"/>
      <c r="E41" s="102"/>
    </row>
    <row r="42" spans="1:5" s="70" customFormat="1" ht="15" customHeight="1" x14ac:dyDescent="0.2">
      <c r="A42" s="67"/>
      <c r="B42" s="102"/>
      <c r="C42" s="71"/>
      <c r="D42" s="69"/>
      <c r="E42" s="102"/>
    </row>
    <row r="43" spans="1:5" s="70" customFormat="1" ht="15" customHeight="1" x14ac:dyDescent="0.2">
      <c r="A43" s="67"/>
      <c r="B43" s="102"/>
      <c r="C43" s="71"/>
      <c r="D43" s="69"/>
      <c r="E43" s="102"/>
    </row>
    <row r="44" spans="1:5" s="70" customFormat="1" ht="15" customHeight="1" x14ac:dyDescent="0.2">
      <c r="A44" s="67"/>
      <c r="B44" s="102"/>
      <c r="C44" s="71"/>
      <c r="D44" s="69"/>
      <c r="E44" s="102"/>
    </row>
    <row r="45" spans="1:5" s="70" customFormat="1" ht="15" customHeight="1" x14ac:dyDescent="0.2">
      <c r="A45" s="67"/>
      <c r="B45" s="102"/>
      <c r="C45" s="71"/>
      <c r="D45" s="69"/>
      <c r="E45" s="102"/>
    </row>
    <row r="46" spans="1:5" s="70" customFormat="1" ht="15" customHeight="1" x14ac:dyDescent="0.2">
      <c r="A46" s="67"/>
      <c r="B46" s="102"/>
      <c r="C46" s="71"/>
      <c r="D46" s="69"/>
      <c r="E46" s="102"/>
    </row>
    <row r="47" spans="1:5" s="70" customFormat="1" ht="15" customHeight="1" x14ac:dyDescent="0.2">
      <c r="A47" s="67"/>
      <c r="B47" s="102"/>
      <c r="C47" s="71"/>
      <c r="D47" s="69"/>
      <c r="E47" s="102"/>
    </row>
    <row r="50" spans="1:1" x14ac:dyDescent="0.2">
      <c r="A50" s="394" t="s">
        <v>347</v>
      </c>
    </row>
    <row r="69" spans="4:5" hidden="1" x14ac:dyDescent="0.2">
      <c r="E69" s="64"/>
    </row>
    <row r="70" spans="4:5" hidden="1" x14ac:dyDescent="0.2">
      <c r="D70" s="64" t="s">
        <v>147</v>
      </c>
    </row>
    <row r="71" spans="4:5" hidden="1" x14ac:dyDescent="0.2">
      <c r="D71" s="64" t="s">
        <v>148</v>
      </c>
    </row>
    <row r="72" spans="4:5" hidden="1" x14ac:dyDescent="0.2">
      <c r="D72" s="64" t="s">
        <v>149</v>
      </c>
    </row>
    <row r="73" spans="4:5" hidden="1" x14ac:dyDescent="0.2">
      <c r="D73" s="64" t="s">
        <v>150</v>
      </c>
    </row>
    <row r="74" spans="4:5" hidden="1" x14ac:dyDescent="0.2">
      <c r="D74" s="64" t="s">
        <v>151</v>
      </c>
    </row>
    <row r="75" spans="4:5" hidden="1" x14ac:dyDescent="0.2">
      <c r="D75" s="64" t="s">
        <v>152</v>
      </c>
    </row>
    <row r="76" spans="4:5" hidden="1" x14ac:dyDescent="0.2">
      <c r="D76" s="64" t="s">
        <v>153</v>
      </c>
    </row>
    <row r="77" spans="4:5" hidden="1" x14ac:dyDescent="0.2">
      <c r="D77" s="64" t="s">
        <v>154</v>
      </c>
    </row>
    <row r="78" spans="4:5" x14ac:dyDescent="0.2">
      <c r="E78" s="64"/>
    </row>
    <row r="79" spans="4:5" x14ac:dyDescent="0.2">
      <c r="E79" s="64"/>
    </row>
  </sheetData>
  <sheetProtection selectLockedCells="1"/>
  <phoneticPr fontId="5" type="noConversion"/>
  <dataValidations count="2">
    <dataValidation type="list" allowBlank="1" showInputMessage="1" showErrorMessage="1" sqref="D16:D29" xr:uid="{00000000-0002-0000-0400-000000000000}">
      <formula1>$D$69:$D$69</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90"/>
  <sheetViews>
    <sheetView showGridLines="0" workbookViewId="0">
      <selection activeCell="I28" sqref="I28"/>
    </sheetView>
  </sheetViews>
  <sheetFormatPr baseColWidth="10" defaultColWidth="11.42578125" defaultRowHeight="15.95" customHeight="1" x14ac:dyDescent="0.2"/>
  <cols>
    <col min="1" max="8" width="22.7109375" style="122" customWidth="1"/>
    <col min="9" max="9" width="30.42578125" style="122" customWidth="1"/>
    <col min="10" max="10" width="20.7109375" style="122" customWidth="1"/>
    <col min="11" max="16384" width="11.42578125" style="122"/>
  </cols>
  <sheetData>
    <row r="1" spans="1:10" ht="15.95" customHeight="1" x14ac:dyDescent="0.2">
      <c r="A1" s="475"/>
      <c r="B1" s="476"/>
      <c r="C1" s="476"/>
      <c r="D1" s="476"/>
      <c r="E1" s="476"/>
      <c r="F1" s="476"/>
      <c r="G1" s="476"/>
      <c r="H1" s="476"/>
    </row>
    <row r="2" spans="1:10" ht="15.95" customHeight="1" x14ac:dyDescent="0.2">
      <c r="A2" s="123"/>
      <c r="H2" s="198" t="s">
        <v>344</v>
      </c>
    </row>
    <row r="3" spans="1:10" ht="15.95" customHeight="1" x14ac:dyDescent="0.2">
      <c r="A3" s="123"/>
      <c r="C3" s="198" t="s">
        <v>313</v>
      </c>
      <c r="D3" s="190" t="str">
        <f>'Détail des coûts'!G3</f>
        <v>-</v>
      </c>
      <c r="E3" s="190"/>
      <c r="H3" s="198" t="s">
        <v>346</v>
      </c>
      <c r="I3" s="126"/>
    </row>
    <row r="4" spans="1:10" ht="15.95" customHeight="1" x14ac:dyDescent="0.2">
      <c r="A4" s="123"/>
      <c r="C4" s="198" t="s">
        <v>198</v>
      </c>
      <c r="D4" s="190" t="str">
        <f>'Détail des coûts'!G4</f>
        <v>-</v>
      </c>
      <c r="E4" s="228"/>
      <c r="H4" s="198" t="s">
        <v>250</v>
      </c>
      <c r="I4" s="126"/>
    </row>
    <row r="5" spans="1:10" ht="15.95" customHeight="1" x14ac:dyDescent="0.2">
      <c r="A5" s="123"/>
      <c r="C5" s="198" t="s">
        <v>199</v>
      </c>
      <c r="D5" s="190" t="str">
        <f>'Détail des coûts'!G5</f>
        <v>-</v>
      </c>
      <c r="E5" s="190"/>
      <c r="I5" s="126"/>
    </row>
    <row r="6" spans="1:10" ht="15.95" customHeight="1" x14ac:dyDescent="0.2">
      <c r="A6" s="123"/>
      <c r="C6" s="198" t="s">
        <v>81</v>
      </c>
      <c r="D6" s="190" t="str">
        <f>'Détail des coûts'!G6</f>
        <v>-</v>
      </c>
      <c r="E6" s="190"/>
      <c r="I6" s="126"/>
    </row>
    <row r="7" spans="1:10" ht="15.95" customHeight="1" x14ac:dyDescent="0.2">
      <c r="A7" s="123"/>
      <c r="C7" s="73"/>
      <c r="H7" s="73"/>
      <c r="I7" s="126"/>
    </row>
    <row r="8" spans="1:10" ht="15.95" customHeight="1" x14ac:dyDescent="0.2">
      <c r="A8" s="477" t="s">
        <v>251</v>
      </c>
      <c r="B8" s="467"/>
      <c r="C8" s="467"/>
      <c r="D8" s="467"/>
      <c r="E8" s="467"/>
      <c r="F8" s="467"/>
      <c r="G8" s="467"/>
      <c r="H8" s="468"/>
    </row>
    <row r="9" spans="1:10" ht="15.95" customHeight="1" x14ac:dyDescent="0.2">
      <c r="A9" s="478" t="s">
        <v>252</v>
      </c>
      <c r="B9" s="479"/>
      <c r="C9" s="479"/>
      <c r="D9" s="479"/>
      <c r="E9" s="479"/>
      <c r="F9" s="479"/>
      <c r="G9" s="479"/>
      <c r="H9" s="480"/>
    </row>
    <row r="10" spans="1:10" ht="6.95" customHeight="1" thickBot="1" x14ac:dyDescent="0.25">
      <c r="A10" s="481"/>
      <c r="B10" s="481"/>
      <c r="C10" s="481"/>
      <c r="D10" s="481"/>
      <c r="E10" s="481"/>
      <c r="H10" s="126"/>
      <c r="I10" s="126"/>
      <c r="J10" s="126"/>
    </row>
    <row r="11" spans="1:10" ht="15.95" customHeight="1" x14ac:dyDescent="0.2">
      <c r="A11" s="482" t="s">
        <v>200</v>
      </c>
      <c r="B11" s="483"/>
      <c r="C11" s="483"/>
      <c r="D11" s="483"/>
      <c r="E11" s="483"/>
      <c r="F11" s="484"/>
      <c r="G11" s="484"/>
      <c r="H11" s="485"/>
      <c r="I11" s="125"/>
      <c r="J11" s="125"/>
    </row>
    <row r="12" spans="1:10" ht="15.95" customHeight="1" x14ac:dyDescent="0.2">
      <c r="A12" s="486" t="s">
        <v>201</v>
      </c>
      <c r="B12" s="487"/>
      <c r="C12" s="490" t="s">
        <v>202</v>
      </c>
      <c r="D12" s="491"/>
      <c r="E12" s="490" t="s">
        <v>203</v>
      </c>
      <c r="F12" s="491"/>
      <c r="G12" s="496" t="s">
        <v>204</v>
      </c>
      <c r="H12" s="497"/>
      <c r="I12" s="125"/>
      <c r="J12" s="125"/>
    </row>
    <row r="13" spans="1:10" ht="15.95" customHeight="1" x14ac:dyDescent="0.2">
      <c r="A13" s="488"/>
      <c r="B13" s="489"/>
      <c r="C13" s="492"/>
      <c r="D13" s="493"/>
      <c r="E13" s="492"/>
      <c r="F13" s="493"/>
      <c r="G13" s="498"/>
      <c r="H13" s="499"/>
      <c r="I13" s="127"/>
      <c r="J13" s="128"/>
    </row>
    <row r="14" spans="1:10" ht="15.95" customHeight="1" x14ac:dyDescent="0.2">
      <c r="A14" s="488"/>
      <c r="B14" s="489"/>
      <c r="C14" s="492"/>
      <c r="D14" s="493"/>
      <c r="E14" s="494"/>
      <c r="F14" s="495"/>
      <c r="G14" s="498"/>
      <c r="H14" s="499"/>
      <c r="I14" s="127"/>
      <c r="J14" s="128"/>
    </row>
    <row r="15" spans="1:10" ht="22.5" customHeight="1" thickBot="1" x14ac:dyDescent="0.25">
      <c r="A15" s="500" t="s">
        <v>205</v>
      </c>
      <c r="B15" s="501"/>
      <c r="C15" s="502">
        <v>0</v>
      </c>
      <c r="D15" s="503"/>
      <c r="E15" s="502">
        <v>0</v>
      </c>
      <c r="F15" s="503"/>
      <c r="G15" s="502">
        <v>0</v>
      </c>
      <c r="H15" s="504"/>
      <c r="I15" s="127"/>
      <c r="J15" s="128"/>
    </row>
    <row r="16" spans="1:10" ht="6.95" customHeight="1" thickBot="1" x14ac:dyDescent="0.25">
      <c r="A16" s="127"/>
      <c r="B16" s="193"/>
      <c r="C16" s="129"/>
      <c r="D16" s="130"/>
      <c r="E16" s="129"/>
      <c r="F16" s="130"/>
      <c r="G16" s="129"/>
      <c r="H16" s="130"/>
      <c r="I16" s="127"/>
      <c r="J16" s="128"/>
    </row>
    <row r="17" spans="1:10" ht="15.95" customHeight="1" x14ac:dyDescent="0.2">
      <c r="A17" s="505" t="s">
        <v>206</v>
      </c>
      <c r="B17" s="506"/>
      <c r="C17" s="506"/>
      <c r="D17" s="506"/>
      <c r="E17" s="506"/>
      <c r="F17" s="507"/>
      <c r="G17" s="507"/>
      <c r="H17" s="508"/>
      <c r="I17" s="126"/>
      <c r="J17" s="126"/>
    </row>
    <row r="18" spans="1:10" ht="15.95" customHeight="1" x14ac:dyDescent="0.2">
      <c r="A18" s="472" t="s">
        <v>207</v>
      </c>
      <c r="B18" s="473"/>
      <c r="C18" s="473"/>
      <c r="D18" s="473"/>
      <c r="E18" s="473"/>
      <c r="F18" s="473"/>
      <c r="G18" s="473"/>
      <c r="H18" s="474"/>
      <c r="I18" s="126"/>
      <c r="J18" s="126"/>
    </row>
    <row r="19" spans="1:10" ht="15.95" customHeight="1" x14ac:dyDescent="0.2">
      <c r="A19" s="176"/>
      <c r="C19" s="461" t="s">
        <v>208</v>
      </c>
      <c r="D19" s="462"/>
      <c r="E19" s="463"/>
      <c r="F19" s="464" t="s">
        <v>209</v>
      </c>
      <c r="G19" s="465"/>
      <c r="H19" s="131" t="s">
        <v>210</v>
      </c>
      <c r="I19" s="126"/>
      <c r="J19" s="126"/>
    </row>
    <row r="20" spans="1:10" ht="15.95" customHeight="1" x14ac:dyDescent="0.2">
      <c r="A20" s="176"/>
      <c r="B20" s="132"/>
      <c r="C20" s="466"/>
      <c r="D20" s="467"/>
      <c r="E20" s="468"/>
      <c r="F20" s="466"/>
      <c r="G20" s="468"/>
      <c r="H20" s="133"/>
      <c r="I20" s="126"/>
      <c r="J20" s="126"/>
    </row>
    <row r="21" spans="1:10" ht="15.95" customHeight="1" x14ac:dyDescent="0.2">
      <c r="A21" s="134"/>
      <c r="B21" s="194"/>
      <c r="C21" s="469"/>
      <c r="D21" s="470"/>
      <c r="E21" s="471"/>
      <c r="F21" s="469"/>
      <c r="G21" s="471"/>
      <c r="H21" s="135"/>
    </row>
    <row r="22" spans="1:10" ht="15.95" customHeight="1" x14ac:dyDescent="0.2">
      <c r="A22" s="134"/>
      <c r="B22" s="194"/>
      <c r="C22" s="511"/>
      <c r="D22" s="512"/>
      <c r="E22" s="513"/>
      <c r="F22" s="511"/>
      <c r="G22" s="513"/>
      <c r="H22" s="136"/>
    </row>
    <row r="23" spans="1:10" ht="15.95" customHeight="1" thickBot="1" x14ac:dyDescent="0.25">
      <c r="A23" s="514"/>
      <c r="B23" s="515"/>
      <c r="C23" s="515"/>
      <c r="D23" s="515"/>
      <c r="E23" s="515"/>
      <c r="F23" s="137"/>
      <c r="G23" s="138" t="s">
        <v>211</v>
      </c>
      <c r="H23" s="139">
        <f>SUM(H20:H22)</f>
        <v>0</v>
      </c>
    </row>
    <row r="24" spans="1:10" ht="6.95" customHeight="1" thickBot="1" x14ac:dyDescent="0.25">
      <c r="B24" s="126"/>
      <c r="C24" s="126"/>
      <c r="D24" s="126"/>
      <c r="G24" s="73"/>
      <c r="H24" s="140"/>
    </row>
    <row r="25" spans="1:10" s="146" customFormat="1" ht="15.95" customHeight="1" x14ac:dyDescent="0.2">
      <c r="A25" s="505" t="s">
        <v>212</v>
      </c>
      <c r="B25" s="507"/>
      <c r="C25" s="507"/>
      <c r="D25" s="507"/>
      <c r="E25" s="507"/>
      <c r="F25" s="516"/>
      <c r="G25" s="516"/>
      <c r="H25" s="517"/>
    </row>
    <row r="26" spans="1:10" ht="15.95" customHeight="1" x14ac:dyDescent="0.2">
      <c r="A26" s="518"/>
      <c r="B26" s="519"/>
      <c r="C26" s="524" t="s">
        <v>213</v>
      </c>
      <c r="D26" s="525"/>
      <c r="E26" s="526"/>
      <c r="F26" s="526"/>
      <c r="G26" s="526"/>
      <c r="H26" s="141" t="s">
        <v>210</v>
      </c>
    </row>
    <row r="27" spans="1:10" ht="15.95" customHeight="1" x14ac:dyDescent="0.2">
      <c r="A27" s="520"/>
      <c r="B27" s="521"/>
      <c r="C27" s="527" t="s">
        <v>214</v>
      </c>
      <c r="D27" s="528"/>
      <c r="E27" s="528"/>
      <c r="F27" s="528"/>
      <c r="G27" s="529"/>
      <c r="H27" s="142"/>
    </row>
    <row r="28" spans="1:10" ht="15.95" customHeight="1" x14ac:dyDescent="0.2">
      <c r="A28" s="520"/>
      <c r="B28" s="521"/>
      <c r="C28" s="530" t="s">
        <v>214</v>
      </c>
      <c r="D28" s="531"/>
      <c r="E28" s="531"/>
      <c r="F28" s="531"/>
      <c r="G28" s="532"/>
      <c r="H28" s="135"/>
    </row>
    <row r="29" spans="1:10" ht="15.95" customHeight="1" x14ac:dyDescent="0.2">
      <c r="A29" s="520"/>
      <c r="B29" s="521"/>
      <c r="C29" s="533" t="s">
        <v>214</v>
      </c>
      <c r="D29" s="534"/>
      <c r="E29" s="535"/>
      <c r="F29" s="535"/>
      <c r="G29" s="536"/>
      <c r="H29" s="144"/>
    </row>
    <row r="30" spans="1:10" ht="15.95" customHeight="1" x14ac:dyDescent="0.2">
      <c r="A30" s="520"/>
      <c r="B30" s="521"/>
      <c r="C30" s="537" t="s">
        <v>215</v>
      </c>
      <c r="D30" s="538"/>
      <c r="E30" s="539"/>
      <c r="F30" s="539"/>
      <c r="G30" s="540"/>
      <c r="H30" s="145"/>
    </row>
    <row r="31" spans="1:10" ht="15.95" customHeight="1" x14ac:dyDescent="0.2">
      <c r="A31" s="520"/>
      <c r="B31" s="521"/>
      <c r="C31" s="541" t="s">
        <v>216</v>
      </c>
      <c r="D31" s="542"/>
      <c r="E31" s="542"/>
      <c r="F31" s="542"/>
      <c r="G31" s="543"/>
      <c r="H31" s="142"/>
    </row>
    <row r="32" spans="1:10" ht="15.95" customHeight="1" x14ac:dyDescent="0.2">
      <c r="A32" s="522"/>
      <c r="B32" s="523"/>
      <c r="C32" s="544" t="s">
        <v>216</v>
      </c>
      <c r="D32" s="545"/>
      <c r="E32" s="546"/>
      <c r="F32" s="546"/>
      <c r="G32" s="547"/>
      <c r="H32" s="135"/>
    </row>
    <row r="33" spans="1:8" ht="15.95" customHeight="1" x14ac:dyDescent="0.2">
      <c r="A33" s="522"/>
      <c r="B33" s="523"/>
      <c r="C33" s="548" t="s">
        <v>217</v>
      </c>
      <c r="D33" s="549"/>
      <c r="E33" s="550"/>
      <c r="F33" s="550"/>
      <c r="G33" s="551"/>
      <c r="H33" s="147"/>
    </row>
    <row r="34" spans="1:8" ht="15.95" customHeight="1" thickBot="1" x14ac:dyDescent="0.25">
      <c r="A34" s="514"/>
      <c r="B34" s="515"/>
      <c r="C34" s="515"/>
      <c r="D34" s="515"/>
      <c r="E34" s="515"/>
      <c r="F34" s="552" t="s">
        <v>218</v>
      </c>
      <c r="G34" s="552"/>
      <c r="H34" s="139">
        <f>SUM(H27:H33)</f>
        <v>0</v>
      </c>
    </row>
    <row r="35" spans="1:8" ht="6.95" customHeight="1" thickBot="1" x14ac:dyDescent="0.25">
      <c r="B35" s="126"/>
      <c r="C35" s="126"/>
      <c r="D35" s="126"/>
      <c r="G35" s="73"/>
      <c r="H35" s="140"/>
    </row>
    <row r="36" spans="1:8" ht="15.95" customHeight="1" x14ac:dyDescent="0.2">
      <c r="A36" s="482" t="s">
        <v>219</v>
      </c>
      <c r="B36" s="483"/>
      <c r="C36" s="506"/>
      <c r="D36" s="506"/>
      <c r="E36" s="506"/>
      <c r="F36" s="509"/>
      <c r="G36" s="509"/>
      <c r="H36" s="510"/>
    </row>
    <row r="37" spans="1:8" ht="15.95" customHeight="1" x14ac:dyDescent="0.2">
      <c r="A37" s="176"/>
      <c r="C37" s="556" t="s">
        <v>220</v>
      </c>
      <c r="D37" s="557"/>
      <c r="E37" s="148"/>
      <c r="F37" s="149" t="s">
        <v>213</v>
      </c>
      <c r="G37" s="175" t="s">
        <v>221</v>
      </c>
      <c r="H37" s="141" t="s">
        <v>210</v>
      </c>
    </row>
    <row r="38" spans="1:8" ht="15.95" customHeight="1" x14ac:dyDescent="0.2">
      <c r="A38" s="176"/>
      <c r="C38" s="558" t="s">
        <v>222</v>
      </c>
      <c r="D38" s="559"/>
      <c r="E38" s="543"/>
      <c r="F38" s="150"/>
      <c r="G38" s="151"/>
      <c r="H38" s="152"/>
    </row>
    <row r="39" spans="1:8" ht="15.95" customHeight="1" x14ac:dyDescent="0.2">
      <c r="A39" s="176"/>
      <c r="C39" s="560" t="s">
        <v>223</v>
      </c>
      <c r="D39" s="561"/>
      <c r="E39" s="532"/>
      <c r="F39" s="153"/>
      <c r="G39" s="154"/>
      <c r="H39" s="155"/>
    </row>
    <row r="40" spans="1:8" ht="15.95" customHeight="1" x14ac:dyDescent="0.2">
      <c r="A40" s="176"/>
      <c r="C40" s="560" t="s">
        <v>224</v>
      </c>
      <c r="D40" s="561"/>
      <c r="E40" s="532"/>
      <c r="F40" s="153"/>
      <c r="G40" s="154"/>
      <c r="H40" s="155"/>
    </row>
    <row r="41" spans="1:8" ht="15.95" customHeight="1" x14ac:dyDescent="0.2">
      <c r="A41" s="176"/>
      <c r="C41" s="560" t="s">
        <v>225</v>
      </c>
      <c r="D41" s="561"/>
      <c r="E41" s="532"/>
      <c r="F41" s="153"/>
      <c r="G41" s="154"/>
      <c r="H41" s="155"/>
    </row>
    <row r="42" spans="1:8" ht="15.95" customHeight="1" x14ac:dyDescent="0.2">
      <c r="A42" s="176"/>
      <c r="C42" s="560" t="s">
        <v>226</v>
      </c>
      <c r="D42" s="561"/>
      <c r="E42" s="532"/>
      <c r="F42" s="153"/>
      <c r="G42" s="154"/>
      <c r="H42" s="155"/>
    </row>
    <row r="43" spans="1:8" ht="15.95" customHeight="1" x14ac:dyDescent="0.2">
      <c r="A43" s="176"/>
      <c r="C43" s="560" t="s">
        <v>227</v>
      </c>
      <c r="D43" s="561"/>
      <c r="E43" s="532"/>
      <c r="F43" s="153"/>
      <c r="G43" s="154"/>
      <c r="H43" s="155"/>
    </row>
    <row r="44" spans="1:8" ht="15.95" customHeight="1" x14ac:dyDescent="0.2">
      <c r="A44" s="176"/>
      <c r="C44" s="560" t="s">
        <v>227</v>
      </c>
      <c r="D44" s="561"/>
      <c r="E44" s="532"/>
      <c r="F44" s="153"/>
      <c r="G44" s="154"/>
      <c r="H44" s="155"/>
    </row>
    <row r="45" spans="1:8" ht="15.95" customHeight="1" x14ac:dyDescent="0.2">
      <c r="A45" s="176"/>
      <c r="C45" s="562" t="s">
        <v>228</v>
      </c>
      <c r="D45" s="550"/>
      <c r="E45" s="551"/>
      <c r="F45" s="156"/>
      <c r="G45" s="157"/>
      <c r="H45" s="158"/>
    </row>
    <row r="46" spans="1:8" ht="15.95" customHeight="1" thickBot="1" x14ac:dyDescent="0.25">
      <c r="A46" s="159"/>
      <c r="B46" s="160"/>
      <c r="C46" s="161"/>
      <c r="D46" s="161"/>
      <c r="E46" s="162"/>
      <c r="F46" s="163"/>
      <c r="G46" s="164" t="s">
        <v>229</v>
      </c>
      <c r="H46" s="165">
        <f>SUM(H38:H45)</f>
        <v>0</v>
      </c>
    </row>
    <row r="47" spans="1:8" ht="6.95" customHeight="1" thickBot="1" x14ac:dyDescent="0.25">
      <c r="B47" s="126"/>
      <c r="C47" s="126"/>
      <c r="D47" s="126"/>
      <c r="G47" s="73"/>
      <c r="H47" s="140"/>
    </row>
    <row r="48" spans="1:8" s="146" customFormat="1" ht="15.95" customHeight="1" thickBot="1" x14ac:dyDescent="0.25">
      <c r="A48" s="553" t="s">
        <v>230</v>
      </c>
      <c r="B48" s="554"/>
      <c r="C48" s="554"/>
      <c r="D48" s="554"/>
      <c r="E48" s="554"/>
      <c r="F48" s="554"/>
      <c r="G48" s="555"/>
      <c r="H48" s="166">
        <f>H23+H34+H46</f>
        <v>0</v>
      </c>
    </row>
    <row r="49" spans="1:8" ht="6.95" customHeight="1" thickBot="1" x14ac:dyDescent="0.25">
      <c r="B49" s="126"/>
      <c r="C49" s="126"/>
      <c r="D49" s="126"/>
      <c r="G49" s="73"/>
      <c r="H49" s="140"/>
    </row>
    <row r="50" spans="1:8" s="146" customFormat="1" ht="15.95" customHeight="1" x14ac:dyDescent="0.2">
      <c r="A50" s="482" t="s">
        <v>231</v>
      </c>
      <c r="B50" s="483"/>
      <c r="C50" s="483"/>
      <c r="D50" s="483"/>
      <c r="E50" s="483"/>
      <c r="F50" s="580"/>
      <c r="G50" s="580"/>
      <c r="H50" s="581"/>
    </row>
    <row r="51" spans="1:8" ht="15.95" customHeight="1" x14ac:dyDescent="0.2">
      <c r="A51" s="582"/>
      <c r="B51" s="583"/>
      <c r="C51" s="167" t="s">
        <v>213</v>
      </c>
      <c r="D51" s="143"/>
      <c r="E51" s="143"/>
      <c r="F51" s="464" t="s">
        <v>221</v>
      </c>
      <c r="G51" s="586"/>
      <c r="H51" s="199" t="s">
        <v>210</v>
      </c>
    </row>
    <row r="52" spans="1:8" ht="15.95" customHeight="1" x14ac:dyDescent="0.2">
      <c r="A52" s="520"/>
      <c r="B52" s="584"/>
      <c r="C52" s="558"/>
      <c r="D52" s="587"/>
      <c r="E52" s="588"/>
      <c r="F52" s="589"/>
      <c r="G52" s="588"/>
      <c r="H52" s="168"/>
    </row>
    <row r="53" spans="1:8" ht="15.95" customHeight="1" x14ac:dyDescent="0.2">
      <c r="A53" s="520"/>
      <c r="B53" s="584"/>
      <c r="C53" s="560"/>
      <c r="D53" s="590"/>
      <c r="E53" s="591"/>
      <c r="F53" s="592"/>
      <c r="G53" s="591"/>
      <c r="H53" s="169"/>
    </row>
    <row r="54" spans="1:8" ht="15.95" customHeight="1" x14ac:dyDescent="0.2">
      <c r="A54" s="522"/>
      <c r="B54" s="585"/>
      <c r="C54" s="593"/>
      <c r="D54" s="594"/>
      <c r="E54" s="595"/>
      <c r="F54" s="596"/>
      <c r="G54" s="595"/>
      <c r="H54" s="170"/>
    </row>
    <row r="55" spans="1:8" s="146" customFormat="1" ht="15.95" customHeight="1" thickBot="1" x14ac:dyDescent="0.25">
      <c r="A55" s="171"/>
      <c r="B55" s="172"/>
      <c r="C55" s="162"/>
      <c r="D55" s="162"/>
      <c r="E55" s="162"/>
      <c r="F55" s="563" t="s">
        <v>232</v>
      </c>
      <c r="G55" s="564"/>
      <c r="H55" s="200">
        <f>SUM(H52:H54)</f>
        <v>0</v>
      </c>
    </row>
    <row r="56" spans="1:8" ht="6.95" customHeight="1" thickBot="1" x14ac:dyDescent="0.25">
      <c r="B56" s="126"/>
      <c r="C56" s="126"/>
      <c r="D56" s="126"/>
      <c r="G56" s="73"/>
      <c r="H56" s="140"/>
    </row>
    <row r="57" spans="1:8" s="146" customFormat="1" ht="15.95" customHeight="1" thickBot="1" x14ac:dyDescent="0.25">
      <c r="A57" s="565" t="s">
        <v>233</v>
      </c>
      <c r="B57" s="566"/>
      <c r="C57" s="566"/>
      <c r="D57" s="566"/>
      <c r="E57" s="567"/>
      <c r="F57" s="567"/>
      <c r="G57" s="568"/>
      <c r="H57" s="173">
        <f>H48+H55</f>
        <v>0</v>
      </c>
    </row>
    <row r="58" spans="1:8" ht="6.95" customHeight="1" x14ac:dyDescent="0.2">
      <c r="B58" s="126"/>
      <c r="C58" s="126"/>
      <c r="D58" s="126"/>
      <c r="G58" s="73"/>
      <c r="H58" s="140"/>
    </row>
    <row r="59" spans="1:8" ht="64.5" customHeight="1" x14ac:dyDescent="0.2">
      <c r="A59" s="569" t="s">
        <v>234</v>
      </c>
      <c r="B59" s="570"/>
      <c r="C59" s="570"/>
      <c r="D59" s="570"/>
      <c r="E59" s="570"/>
      <c r="F59" s="571"/>
      <c r="G59" s="571"/>
      <c r="H59" s="572"/>
    </row>
    <row r="60" spans="1:8" ht="6.95" customHeight="1" thickBot="1" x14ac:dyDescent="0.25">
      <c r="B60" s="126"/>
      <c r="C60" s="126"/>
      <c r="D60" s="126"/>
      <c r="G60" s="73"/>
      <c r="H60" s="140"/>
    </row>
    <row r="61" spans="1:8" s="174" customFormat="1" ht="15.95" customHeight="1" x14ac:dyDescent="0.2">
      <c r="A61" s="482" t="s">
        <v>235</v>
      </c>
      <c r="B61" s="483"/>
      <c r="C61" s="506"/>
      <c r="D61" s="506"/>
      <c r="E61" s="506"/>
      <c r="F61" s="573"/>
      <c r="G61" s="573"/>
      <c r="H61" s="574"/>
    </row>
    <row r="62" spans="1:8" ht="27" customHeight="1" x14ac:dyDescent="0.2">
      <c r="A62" s="575"/>
      <c r="B62" s="576"/>
      <c r="C62" s="577" t="s">
        <v>236</v>
      </c>
      <c r="D62" s="578"/>
      <c r="E62" s="577" t="s">
        <v>237</v>
      </c>
      <c r="F62" s="579"/>
      <c r="G62" s="175" t="s">
        <v>238</v>
      </c>
      <c r="H62" s="141" t="s">
        <v>239</v>
      </c>
    </row>
    <row r="63" spans="1:8" ht="15.95" customHeight="1" x14ac:dyDescent="0.2">
      <c r="A63" s="597"/>
      <c r="B63" s="598"/>
      <c r="C63" s="604" t="s">
        <v>240</v>
      </c>
      <c r="D63" s="605"/>
      <c r="E63" s="605"/>
      <c r="F63" s="605"/>
      <c r="G63" s="351"/>
      <c r="H63" s="352"/>
    </row>
    <row r="64" spans="1:8" ht="15.95" customHeight="1" x14ac:dyDescent="0.2">
      <c r="A64" s="176"/>
      <c r="B64"/>
      <c r="C64" s="341"/>
      <c r="D64" s="338"/>
      <c r="E64" s="349"/>
      <c r="F64" s="338"/>
      <c r="G64" s="350"/>
      <c r="H64" s="178" t="e">
        <f>G64/$C$15</f>
        <v>#DIV/0!</v>
      </c>
    </row>
    <row r="65" spans="1:8" ht="15.95" customHeight="1" x14ac:dyDescent="0.2">
      <c r="A65" s="176"/>
      <c r="B65"/>
      <c r="C65" s="339"/>
      <c r="D65" s="340"/>
      <c r="E65" s="348"/>
      <c r="F65" s="348"/>
      <c r="G65" s="177"/>
      <c r="H65" s="178" t="e">
        <f>G65/$C$15</f>
        <v>#DIV/0!</v>
      </c>
    </row>
    <row r="66" spans="1:8" ht="15.95" customHeight="1" x14ac:dyDescent="0.2">
      <c r="A66" s="597"/>
      <c r="B66" s="598"/>
      <c r="C66" s="606" t="s">
        <v>325</v>
      </c>
      <c r="D66" s="607"/>
      <c r="E66" s="608"/>
      <c r="F66" s="609"/>
      <c r="G66" s="179"/>
      <c r="H66" s="180"/>
    </row>
    <row r="67" spans="1:8" ht="15.95" customHeight="1" x14ac:dyDescent="0.2">
      <c r="A67" s="597"/>
      <c r="B67" s="598"/>
      <c r="C67" s="530" t="s">
        <v>333</v>
      </c>
      <c r="D67" s="599"/>
      <c r="E67" s="600"/>
      <c r="F67" s="599"/>
      <c r="G67" s="181"/>
      <c r="H67" s="178" t="e">
        <f t="shared" ref="H67:H72" si="0">G67/$C$15</f>
        <v>#DIV/0!</v>
      </c>
    </row>
    <row r="68" spans="1:8" ht="15.95" customHeight="1" x14ac:dyDescent="0.2">
      <c r="A68" s="597"/>
      <c r="B68" s="598"/>
      <c r="C68" s="530" t="s">
        <v>334</v>
      </c>
      <c r="D68" s="599"/>
      <c r="E68" s="600"/>
      <c r="F68" s="599"/>
      <c r="G68" s="181"/>
      <c r="H68" s="178" t="e">
        <f t="shared" si="0"/>
        <v>#DIV/0!</v>
      </c>
    </row>
    <row r="69" spans="1:8" ht="15.95" customHeight="1" x14ac:dyDescent="0.2">
      <c r="A69" s="597"/>
      <c r="B69" s="598"/>
      <c r="C69" s="544"/>
      <c r="D69" s="601"/>
      <c r="E69" s="602"/>
      <c r="F69" s="603"/>
      <c r="G69" s="182"/>
      <c r="H69" s="178" t="e">
        <f t="shared" si="0"/>
        <v>#DIV/0!</v>
      </c>
    </row>
    <row r="70" spans="1:8" ht="15.95" customHeight="1" x14ac:dyDescent="0.2">
      <c r="A70" s="597"/>
      <c r="B70" s="598"/>
      <c r="C70" s="610"/>
      <c r="D70" s="603"/>
      <c r="E70" s="600"/>
      <c r="F70" s="599"/>
      <c r="G70" s="182"/>
      <c r="H70" s="178" t="e">
        <f t="shared" si="0"/>
        <v>#DIV/0!</v>
      </c>
    </row>
    <row r="71" spans="1:8" ht="15.95" customHeight="1" x14ac:dyDescent="0.2">
      <c r="A71" s="176"/>
      <c r="B71"/>
      <c r="C71" s="610"/>
      <c r="D71" s="603"/>
      <c r="E71" s="600"/>
      <c r="F71" s="599"/>
      <c r="G71" s="182"/>
      <c r="H71" s="178" t="e">
        <f t="shared" si="0"/>
        <v>#DIV/0!</v>
      </c>
    </row>
    <row r="72" spans="1:8" ht="15.95" customHeight="1" x14ac:dyDescent="0.2">
      <c r="A72" s="597"/>
      <c r="B72" s="598"/>
      <c r="C72" s="610"/>
      <c r="D72" s="603"/>
      <c r="E72" s="600"/>
      <c r="F72" s="599"/>
      <c r="G72" s="182"/>
      <c r="H72" s="178" t="e">
        <f t="shared" si="0"/>
        <v>#DIV/0!</v>
      </c>
    </row>
    <row r="73" spans="1:8" ht="15.95" customHeight="1" x14ac:dyDescent="0.2">
      <c r="A73" s="611"/>
      <c r="B73" s="498"/>
      <c r="C73" s="548"/>
      <c r="D73" s="612"/>
      <c r="E73" s="613"/>
      <c r="F73" s="612"/>
      <c r="G73" s="183"/>
      <c r="H73" s="201"/>
    </row>
    <row r="74" spans="1:8" s="146" customFormat="1" ht="15.95" customHeight="1" thickBot="1" x14ac:dyDescent="0.25">
      <c r="A74" s="171"/>
      <c r="B74" s="162"/>
      <c r="C74" s="162"/>
      <c r="D74" s="184"/>
      <c r="E74" s="185"/>
      <c r="F74" s="186" t="s">
        <v>241</v>
      </c>
      <c r="G74" s="187">
        <f>SUM(G64:G73)</f>
        <v>0</v>
      </c>
      <c r="H74" s="188" t="e">
        <f>SUM(H64:H73)</f>
        <v>#DIV/0!</v>
      </c>
    </row>
    <row r="75" spans="1:8" ht="15.75" customHeight="1" x14ac:dyDescent="0.2">
      <c r="B75" s="498"/>
      <c r="C75" s="498"/>
      <c r="D75" s="498"/>
      <c r="E75" s="498"/>
      <c r="F75" s="126"/>
      <c r="G75" s="126"/>
    </row>
    <row r="76" spans="1:8" ht="15.75" customHeight="1" x14ac:dyDescent="0.2">
      <c r="B76" s="126"/>
      <c r="C76" s="126"/>
      <c r="D76" s="126"/>
      <c r="E76" s="126"/>
      <c r="F76" s="126"/>
      <c r="G76" s="126"/>
    </row>
    <row r="77" spans="1:8" ht="15.95" customHeight="1" x14ac:dyDescent="0.2">
      <c r="B77" s="194" t="s">
        <v>242</v>
      </c>
      <c r="C77" s="189" t="s">
        <v>243</v>
      </c>
      <c r="D77" s="190"/>
      <c r="E77" s="194" t="s">
        <v>242</v>
      </c>
      <c r="F77" s="189" t="s">
        <v>243</v>
      </c>
      <c r="G77" s="190"/>
    </row>
    <row r="78" spans="1:8" ht="15.95" customHeight="1" x14ac:dyDescent="0.2">
      <c r="B78" s="616" t="s">
        <v>244</v>
      </c>
      <c r="C78" s="614" t="s">
        <v>245</v>
      </c>
      <c r="D78" s="615"/>
      <c r="E78" s="616" t="s">
        <v>244</v>
      </c>
      <c r="F78" s="614" t="s">
        <v>245</v>
      </c>
      <c r="G78" s="615"/>
    </row>
    <row r="79" spans="1:8" ht="15.95" customHeight="1" x14ac:dyDescent="0.2">
      <c r="B79" s="616"/>
      <c r="C79" s="191"/>
      <c r="D79" s="191"/>
      <c r="E79" s="616"/>
      <c r="F79" s="191"/>
      <c r="G79" s="191"/>
    </row>
    <row r="80" spans="1:8" ht="15.95" customHeight="1" x14ac:dyDescent="0.2">
      <c r="B80" s="616"/>
      <c r="C80" s="189" t="s">
        <v>243</v>
      </c>
      <c r="D80" s="190"/>
      <c r="E80" s="616"/>
      <c r="F80" s="189" t="s">
        <v>243</v>
      </c>
      <c r="G80" s="190"/>
    </row>
    <row r="81" spans="1:7" ht="15.95" customHeight="1" x14ac:dyDescent="0.2">
      <c r="B81" s="192"/>
      <c r="C81" s="614" t="s">
        <v>246</v>
      </c>
      <c r="D81" s="615"/>
      <c r="E81" s="192"/>
      <c r="F81" s="617" t="s">
        <v>246</v>
      </c>
      <c r="G81" s="618"/>
    </row>
    <row r="82" spans="1:7" ht="15.95" customHeight="1" x14ac:dyDescent="0.2">
      <c r="B82" s="616" t="s">
        <v>247</v>
      </c>
      <c r="C82" s="191"/>
      <c r="E82" s="616" t="s">
        <v>247</v>
      </c>
      <c r="F82" s="191"/>
    </row>
    <row r="83" spans="1:7" ht="15.95" customHeight="1" x14ac:dyDescent="0.2">
      <c r="B83" s="619"/>
      <c r="C83" s="189"/>
      <c r="D83" s="189"/>
      <c r="E83" s="619"/>
      <c r="F83" s="189"/>
      <c r="G83" s="189"/>
    </row>
    <row r="84" spans="1:7" ht="15.95" customHeight="1" x14ac:dyDescent="0.2">
      <c r="B84" s="194"/>
      <c r="C84" s="195"/>
      <c r="D84" s="195"/>
      <c r="E84" s="194"/>
      <c r="F84" s="195"/>
      <c r="G84" s="195"/>
    </row>
    <row r="85" spans="1:7" ht="15.95" customHeight="1" x14ac:dyDescent="0.2">
      <c r="B85" s="616" t="s">
        <v>248</v>
      </c>
      <c r="C85" s="196"/>
      <c r="E85" s="616" t="s">
        <v>248</v>
      </c>
      <c r="F85" s="196"/>
    </row>
    <row r="86" spans="1:7" ht="15.95" customHeight="1" x14ac:dyDescent="0.2">
      <c r="B86" s="619"/>
      <c r="C86" s="197" t="s">
        <v>249</v>
      </c>
      <c r="D86" s="124"/>
      <c r="E86" s="619"/>
      <c r="F86" s="197" t="s">
        <v>249</v>
      </c>
      <c r="G86" s="124"/>
    </row>
    <row r="87" spans="1:7" ht="15.95" customHeight="1" x14ac:dyDescent="0.2">
      <c r="C87" s="614" t="s">
        <v>205</v>
      </c>
      <c r="D87" s="615"/>
      <c r="F87" s="614" t="s">
        <v>205</v>
      </c>
      <c r="G87" s="615"/>
    </row>
    <row r="90" spans="1:7" ht="15.95" customHeight="1" x14ac:dyDescent="0.2">
      <c r="A90" s="11" t="s">
        <v>347</v>
      </c>
    </row>
  </sheetData>
  <mergeCells count="100">
    <mergeCell ref="A73:B73"/>
    <mergeCell ref="C73:D73"/>
    <mergeCell ref="E73:F73"/>
    <mergeCell ref="F87:G87"/>
    <mergeCell ref="B75:E75"/>
    <mergeCell ref="B78:B80"/>
    <mergeCell ref="C78:D78"/>
    <mergeCell ref="E78:E80"/>
    <mergeCell ref="F78:G78"/>
    <mergeCell ref="C81:D81"/>
    <mergeCell ref="F81:G81"/>
    <mergeCell ref="B82:B83"/>
    <mergeCell ref="E82:E83"/>
    <mergeCell ref="B85:B86"/>
    <mergeCell ref="E85:E86"/>
    <mergeCell ref="C87:D87"/>
    <mergeCell ref="A70:B70"/>
    <mergeCell ref="C70:D70"/>
    <mergeCell ref="E70:F70"/>
    <mergeCell ref="E72:F72"/>
    <mergeCell ref="E71:F71"/>
    <mergeCell ref="A72:B72"/>
    <mergeCell ref="C71:D71"/>
    <mergeCell ref="C72:D72"/>
    <mergeCell ref="A63:B63"/>
    <mergeCell ref="C63:F63"/>
    <mergeCell ref="A66:B66"/>
    <mergeCell ref="C66:F66"/>
    <mergeCell ref="A67:B67"/>
    <mergeCell ref="C67:D67"/>
    <mergeCell ref="E67:F67"/>
    <mergeCell ref="A68:B68"/>
    <mergeCell ref="C68:D68"/>
    <mergeCell ref="E68:F68"/>
    <mergeCell ref="A69:B69"/>
    <mergeCell ref="C69:D69"/>
    <mergeCell ref="E69:F69"/>
    <mergeCell ref="A50:H50"/>
    <mergeCell ref="A51:B54"/>
    <mergeCell ref="F51:G51"/>
    <mergeCell ref="C52:E52"/>
    <mergeCell ref="F52:G52"/>
    <mergeCell ref="C53:E53"/>
    <mergeCell ref="F53:G53"/>
    <mergeCell ref="C54:E54"/>
    <mergeCell ref="F54:G54"/>
    <mergeCell ref="F55:G55"/>
    <mergeCell ref="A57:G57"/>
    <mergeCell ref="A59:H59"/>
    <mergeCell ref="A61:H61"/>
    <mergeCell ref="A62:B62"/>
    <mergeCell ref="C62:D62"/>
    <mergeCell ref="E62:F62"/>
    <mergeCell ref="A48:G48"/>
    <mergeCell ref="C37:D37"/>
    <mergeCell ref="C38:E38"/>
    <mergeCell ref="C39:E39"/>
    <mergeCell ref="C40:E40"/>
    <mergeCell ref="C41:E41"/>
    <mergeCell ref="C42:E42"/>
    <mergeCell ref="C43:E43"/>
    <mergeCell ref="C44:E44"/>
    <mergeCell ref="C45:E45"/>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 ref="C19:E19"/>
    <mergeCell ref="F19:G19"/>
    <mergeCell ref="C20:E20"/>
    <mergeCell ref="F20:G20"/>
    <mergeCell ref="C21:E21"/>
    <mergeCell ref="F21:G21"/>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29E8E-182B-481E-A6DD-FB392E22B35D}">
  <dimension ref="A1:I32"/>
  <sheetViews>
    <sheetView showGridLines="0" tabSelected="1" workbookViewId="0">
      <selection activeCell="M4" sqref="M4"/>
    </sheetView>
  </sheetViews>
  <sheetFormatPr baseColWidth="10" defaultRowHeight="12.75" x14ac:dyDescent="0.2"/>
  <cols>
    <col min="1" max="1" width="2.5703125" customWidth="1"/>
    <col min="2" max="2" width="1.7109375" customWidth="1"/>
    <col min="9" max="9" width="99.28515625" customWidth="1"/>
  </cols>
  <sheetData>
    <row r="1" spans="1:9" x14ac:dyDescent="0.2">
      <c r="A1" s="285"/>
      <c r="B1" s="285"/>
      <c r="C1" s="285"/>
      <c r="D1" s="285"/>
      <c r="E1" s="285"/>
      <c r="F1" s="285"/>
      <c r="G1" s="285"/>
      <c r="H1" s="285"/>
      <c r="I1" s="285"/>
    </row>
    <row r="2" spans="1:9" x14ac:dyDescent="0.2">
      <c r="A2" s="123"/>
      <c r="B2" s="123"/>
      <c r="C2" s="123"/>
      <c r="D2" s="123"/>
      <c r="E2" s="123"/>
      <c r="F2" s="123"/>
      <c r="G2" s="123"/>
      <c r="H2" s="123"/>
      <c r="I2" s="198" t="s">
        <v>344</v>
      </c>
    </row>
    <row r="3" spans="1:9" x14ac:dyDescent="0.2">
      <c r="A3" s="1"/>
      <c r="B3" s="1"/>
      <c r="C3" s="1"/>
      <c r="D3" s="1"/>
      <c r="E3" s="118"/>
      <c r="F3" s="118"/>
      <c r="G3" s="1"/>
      <c r="H3" s="1"/>
      <c r="I3" s="198" t="s">
        <v>346</v>
      </c>
    </row>
    <row r="4" spans="1:9" x14ac:dyDescent="0.2">
      <c r="A4" s="1"/>
      <c r="B4" s="1"/>
      <c r="C4" s="1"/>
      <c r="D4" s="299"/>
      <c r="E4" s="118"/>
      <c r="F4" s="73"/>
      <c r="G4" s="1"/>
      <c r="H4" s="1"/>
      <c r="I4" s="198" t="s">
        <v>307</v>
      </c>
    </row>
    <row r="5" spans="1:9" x14ac:dyDescent="0.2">
      <c r="A5" s="1"/>
      <c r="B5" s="1"/>
      <c r="C5" s="1"/>
      <c r="D5" s="1"/>
      <c r="E5" s="1"/>
      <c r="F5" s="73"/>
      <c r="G5" s="1"/>
      <c r="H5" s="1"/>
    </row>
    <row r="6" spans="1:9" x14ac:dyDescent="0.2">
      <c r="A6" s="1"/>
      <c r="B6" s="1"/>
      <c r="C6" s="1"/>
      <c r="D6" s="1"/>
      <c r="E6" s="1"/>
      <c r="F6" s="1"/>
      <c r="G6" s="1"/>
      <c r="H6" s="1"/>
    </row>
    <row r="7" spans="1:9" ht="15.95" customHeight="1" x14ac:dyDescent="0.2">
      <c r="A7" s="1"/>
      <c r="B7" s="392" t="s">
        <v>335</v>
      </c>
      <c r="C7" s="391"/>
      <c r="D7" s="1"/>
      <c r="E7" s="1"/>
      <c r="F7" s="1"/>
      <c r="G7" s="1"/>
      <c r="H7" s="1"/>
    </row>
    <row r="8" spans="1:9" ht="15.95" customHeight="1" x14ac:dyDescent="0.2">
      <c r="A8" s="1"/>
      <c r="B8" s="392"/>
      <c r="C8" s="391"/>
      <c r="D8" s="1"/>
      <c r="E8" s="1"/>
      <c r="F8" s="1"/>
      <c r="G8" s="1"/>
      <c r="H8" s="1"/>
    </row>
    <row r="9" spans="1:9" ht="15.95" customHeight="1" x14ac:dyDescent="0.2">
      <c r="A9" s="1"/>
      <c r="B9" s="392"/>
      <c r="C9" s="391"/>
      <c r="D9" s="1"/>
      <c r="E9" s="1"/>
      <c r="F9" s="1"/>
      <c r="G9" s="1"/>
      <c r="H9" s="1"/>
    </row>
    <row r="10" spans="1:9" s="122" customFormat="1" ht="15.95" customHeight="1" x14ac:dyDescent="0.2">
      <c r="A10" s="390" t="s">
        <v>308</v>
      </c>
      <c r="B10" s="122" t="s">
        <v>349</v>
      </c>
    </row>
    <row r="11" spans="1:9" ht="15.95" customHeight="1" x14ac:dyDescent="0.2">
      <c r="A11" s="1"/>
      <c r="B11" s="1"/>
      <c r="C11" s="41"/>
      <c r="D11" s="41"/>
      <c r="E11" s="41"/>
      <c r="F11" s="41"/>
      <c r="G11" s="41"/>
      <c r="H11" s="41"/>
      <c r="I11" s="1"/>
    </row>
    <row r="12" spans="1:9" s="122" customFormat="1" ht="15.95" customHeight="1" x14ac:dyDescent="0.2">
      <c r="A12" s="390" t="s">
        <v>308</v>
      </c>
      <c r="B12" s="122" t="s">
        <v>312</v>
      </c>
    </row>
    <row r="13" spans="1:9" s="122" customFormat="1" ht="15.95" customHeight="1" x14ac:dyDescent="0.2">
      <c r="A13" s="389"/>
      <c r="B13" s="389"/>
    </row>
    <row r="14" spans="1:9" s="122" customFormat="1" ht="15.95" customHeight="1" x14ac:dyDescent="0.2">
      <c r="A14" s="390" t="s">
        <v>308</v>
      </c>
      <c r="B14" s="122" t="s">
        <v>351</v>
      </c>
    </row>
    <row r="15" spans="1:9" s="122" customFormat="1" ht="15.95" customHeight="1" x14ac:dyDescent="0.2">
      <c r="A15" s="390"/>
      <c r="B15" s="390" t="s">
        <v>306</v>
      </c>
      <c r="C15" s="122" t="s">
        <v>309</v>
      </c>
    </row>
    <row r="16" spans="1:9" s="122" customFormat="1" ht="15.95" customHeight="1" x14ac:dyDescent="0.2">
      <c r="A16" s="390"/>
      <c r="B16" s="390"/>
    </row>
    <row r="17" spans="1:3" s="122" customFormat="1" ht="15.95" customHeight="1" x14ac:dyDescent="0.2">
      <c r="A17" s="390" t="s">
        <v>308</v>
      </c>
      <c r="B17" s="174" t="s">
        <v>336</v>
      </c>
    </row>
    <row r="18" spans="1:3" s="122" customFormat="1" ht="15.95" customHeight="1" x14ac:dyDescent="0.2">
      <c r="A18" s="389"/>
      <c r="B18" s="389"/>
    </row>
    <row r="19" spans="1:3" s="122" customFormat="1" ht="15.95" customHeight="1" x14ac:dyDescent="0.2">
      <c r="A19" s="390" t="s">
        <v>308</v>
      </c>
      <c r="B19" s="122" t="s">
        <v>310</v>
      </c>
    </row>
    <row r="20" spans="1:3" s="122" customFormat="1" ht="15.95" customHeight="1" x14ac:dyDescent="0.2">
      <c r="A20" s="390"/>
      <c r="B20" s="390" t="s">
        <v>306</v>
      </c>
      <c r="C20" s="122" t="s">
        <v>311</v>
      </c>
    </row>
    <row r="21" spans="1:3" s="122" customFormat="1" ht="15.95" customHeight="1" x14ac:dyDescent="0.2">
      <c r="A21" s="390"/>
      <c r="B21" s="390"/>
    </row>
    <row r="22" spans="1:3" s="122" customFormat="1" ht="15.95" customHeight="1" x14ac:dyDescent="0.2">
      <c r="A22" s="390" t="s">
        <v>308</v>
      </c>
      <c r="B22" s="122" t="s">
        <v>342</v>
      </c>
    </row>
    <row r="23" spans="1:3" s="122" customFormat="1" ht="15.95" customHeight="1" x14ac:dyDescent="0.2">
      <c r="A23" s="390"/>
      <c r="B23" s="122" t="s">
        <v>306</v>
      </c>
      <c r="C23" s="122" t="s">
        <v>343</v>
      </c>
    </row>
    <row r="24" spans="1:3" s="122" customFormat="1" ht="15.95" customHeight="1" x14ac:dyDescent="0.2">
      <c r="A24" s="390"/>
      <c r="B24" s="390"/>
    </row>
    <row r="25" spans="1:3" s="122" customFormat="1" ht="15.95" customHeight="1" x14ac:dyDescent="0.2">
      <c r="A25" s="390" t="s">
        <v>308</v>
      </c>
      <c r="B25" s="122" t="s">
        <v>337</v>
      </c>
    </row>
    <row r="26" spans="1:3" s="122" customFormat="1" ht="15.95" customHeight="1" x14ac:dyDescent="0.2"/>
    <row r="27" spans="1:3" s="122" customFormat="1" ht="15.95" customHeight="1" x14ac:dyDescent="0.2">
      <c r="A27" s="390" t="s">
        <v>308</v>
      </c>
      <c r="B27" s="355" t="s">
        <v>326</v>
      </c>
    </row>
    <row r="28" spans="1:3" s="122" customFormat="1" ht="15.95" customHeight="1" x14ac:dyDescent="0.2">
      <c r="B28" s="122" t="s">
        <v>306</v>
      </c>
      <c r="C28" s="122" t="s">
        <v>327</v>
      </c>
    </row>
    <row r="29" spans="1:3" s="122" customFormat="1" ht="15.95" customHeight="1" x14ac:dyDescent="0.2">
      <c r="B29" s="122" t="s">
        <v>306</v>
      </c>
      <c r="C29" s="122" t="s">
        <v>338</v>
      </c>
    </row>
    <row r="30" spans="1:3" s="122" customFormat="1" ht="15.95" customHeight="1" x14ac:dyDescent="0.2"/>
    <row r="32" spans="1:3" x14ac:dyDescent="0.2">
      <c r="A32" s="11" t="s">
        <v>347</v>
      </c>
    </row>
  </sheetData>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CMFREL-1750552771-5260</_dlc_DocId>
    <_dlc_DocIdUrl xmlns="dc2e72fa-f2bf-4b7e-897e-98e66666beee">
      <Url>https://telefilm.sharepoint.com/sites/TheRebrandGroup/_layouts/15/DocIdRedir.aspx?ID=CMFREL-1750552771-5260</Url>
      <Description>CMFREL-1750552771-5260</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325C26-691D-4F4A-A1E4-253B14011BEA}">
  <ds:schemaRefs>
    <ds:schemaRef ds:uri="http://schemas.microsoft.com/sharepoint/v3/contenttype/forms"/>
  </ds:schemaRefs>
</ds:datastoreItem>
</file>

<file path=customXml/itemProps2.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customXml/itemProps3.xml><?xml version="1.0" encoding="utf-8"?>
<ds:datastoreItem xmlns:ds="http://schemas.openxmlformats.org/officeDocument/2006/customXml" ds:itemID="{A4C23C8B-1652-4A7F-BD04-1B80C3252608}">
  <ds:schemaRefs>
    <ds:schemaRef ds:uri="http://schemas.microsoft.com/sharepoint/events"/>
  </ds:schemaRefs>
</ds:datastoreItem>
</file>

<file path=customXml/itemProps4.xml><?xml version="1.0" encoding="utf-8"?>
<ds:datastoreItem xmlns:ds="http://schemas.openxmlformats.org/officeDocument/2006/customXml" ds:itemID="{89062F0B-314C-4257-B109-91720352DF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Page sommaire (protégé)</vt:lpstr>
      <vt:lpstr>Allocation &amp; Origine (protégé)</vt:lpstr>
      <vt:lpstr>Détail des coûts</vt:lpstr>
      <vt:lpstr>Explication des écarts</vt:lpstr>
      <vt:lpstr>Part. finan. &amp; Aide gouv.</vt:lpstr>
      <vt:lpstr>Instructions</vt:lpstr>
      <vt:lpstr>'Détail des coûts'!Impression_des_titres</vt:lpstr>
      <vt:lpstr>'Page sommaire (protégé)'!Impression_des_titres</vt:lpstr>
      <vt:lpstr>'Allocation &amp; Origine (protégé)'!Zone_d_impression</vt:lpstr>
      <vt:lpstr>'Détail des coûts'!Zone_d_impression</vt:lpstr>
      <vt:lpstr>'Explication des écarts'!Zone_d_impression</vt:lpstr>
      <vt:lpstr>'Page sommaire (protégé)'!Zone_d_impression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2022-08-01T15:06:46Z</cp:lastPrinted>
  <dcterms:created xsi:type="dcterms:W3CDTF">2002-10-04T15:00:59Z</dcterms:created>
  <dcterms:modified xsi:type="dcterms:W3CDTF">2025-04-22T15:37:43Z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5cd6957e-71ce-49a1-bbce-928934fa7882</vt:lpwstr>
  </property>
</Properties>
</file>